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12468" tabRatio="974" firstSheet="8" activeTab="16"/>
  </bookViews>
  <sheets>
    <sheet name="01-2022全县收入" sheetId="1" r:id="rId1"/>
    <sheet name="02-2022全县支出" sheetId="2" r:id="rId2"/>
    <sheet name="03-2022公共平衡 " sheetId="3" r:id="rId3"/>
    <sheet name="04-2022公共本级支出功能 " sheetId="4" r:id="rId4"/>
    <sheet name="05-2022公共线下 " sheetId="5" r:id="rId5"/>
    <sheet name="06-2022转移支付分地区" sheetId="6" r:id="rId6"/>
    <sheet name="07-2022转移支付分项目 " sheetId="7" r:id="rId7"/>
    <sheet name="8-2022基金平衡" sheetId="8" r:id="rId8"/>
    <sheet name="9-2022基金支出" sheetId="9" r:id="rId9"/>
    <sheet name="10-2022基金转移支付" sheetId="10" r:id="rId10"/>
    <sheet name="11-2022国资 " sheetId="11" r:id="rId11"/>
    <sheet name="12-2022社保执行" sheetId="12" r:id="rId12"/>
    <sheet name="13-2023公共平衡" sheetId="13" r:id="rId13"/>
    <sheet name="14-2023公共本级支出功能 " sheetId="14" r:id="rId14"/>
    <sheet name="15-2023公共基本和项目 " sheetId="15" r:id="rId15"/>
    <sheet name="16-2023公共本级基本支出经济 " sheetId="16" r:id="rId16"/>
    <sheet name="17-2023公共线下" sheetId="17" r:id="rId17"/>
    <sheet name="18-2023转移支付分地区" sheetId="18" r:id="rId18"/>
    <sheet name="19-2023转移支付分项目" sheetId="19" r:id="rId19"/>
    <sheet name="20-2023基金平衡" sheetId="20" r:id="rId20"/>
    <sheet name="21-2023基金支出" sheetId="21" r:id="rId21"/>
    <sheet name="22-2023基金转移支付" sheetId="22" r:id="rId22"/>
    <sheet name="23-2023国资" sheetId="23" r:id="rId23"/>
    <sheet name="24-2023社保收入" sheetId="24" r:id="rId24"/>
    <sheet name="25-2023社保支出" sheetId="25" r:id="rId25"/>
    <sheet name="26-2023社保结余" sheetId="26" r:id="rId26"/>
    <sheet name="27-2022债务限额、余额" sheetId="27" r:id="rId27"/>
    <sheet name="28-2022、2023一般债务余额" sheetId="28" r:id="rId28"/>
    <sheet name="29-2022、2023专项债务余额" sheetId="29" r:id="rId29"/>
    <sheet name="30-债务还本付息" sheetId="30" r:id="rId30"/>
    <sheet name="31-2023年提前下达" sheetId="31" r:id="rId31"/>
    <sheet name="32-2023新增债券安排" sheetId="32" r:id="rId32"/>
    <sheet name="2023年重点专项资金绩效目标表（一级项目）" sheetId="33" r:id="rId33"/>
    <sheet name="2023年一般性项目绩效目标表（一级项目）01" sheetId="34" r:id="rId34"/>
    <sheet name="2023年一般性项目绩效目标表（一级项目）02" sheetId="35" r:id="rId35"/>
    <sheet name="2023年重点专项资金绩效目标表" sheetId="36" r:id="rId36"/>
  </sheets>
  <definedNames>
    <definedName name="fa" localSheetId="6">#REF!</definedName>
    <definedName name="fa" localSheetId="9">#REF!</definedName>
    <definedName name="fa" localSheetId="18">#REF!</definedName>
    <definedName name="fa" localSheetId="21">#REF!</definedName>
    <definedName name="fa">#REF!</definedName>
    <definedName name="_xlnm.Print_Area" localSheetId="5">'06-2022转移支付分地区'!#REF!</definedName>
    <definedName name="地区名称" localSheetId="2">#REF!</definedName>
    <definedName name="地区名称" localSheetId="3">#REF!</definedName>
    <definedName name="地区名称" localSheetId="4">#REF!</definedName>
    <definedName name="地区名称" localSheetId="5">#REF!</definedName>
    <definedName name="地区名称" localSheetId="6">#REF!</definedName>
    <definedName name="地区名称" localSheetId="9">#REF!</definedName>
    <definedName name="地区名称" localSheetId="10">#REF!</definedName>
    <definedName name="地区名称" localSheetId="11">#REF!</definedName>
    <definedName name="地区名称" localSheetId="13">#REF!</definedName>
    <definedName name="地区名称" localSheetId="16">#REF!</definedName>
    <definedName name="地区名称" localSheetId="17">#REF!</definedName>
    <definedName name="地区名称" localSheetId="18">#REF!</definedName>
    <definedName name="地区名称" localSheetId="19">#REF!</definedName>
    <definedName name="地区名称" localSheetId="21">#REF!</definedName>
    <definedName name="地区名称" localSheetId="22">#REF!</definedName>
    <definedName name="地区名称" localSheetId="7">#REF!</definedName>
    <definedName name="地区名称">#REF!</definedName>
  </definedNames>
  <calcPr fullCalcOnLoad="1"/>
</workbook>
</file>

<file path=xl/sharedStrings.xml><?xml version="1.0" encoding="utf-8"?>
<sst xmlns="http://schemas.openxmlformats.org/spreadsheetml/2006/main" count="2012" uniqueCount="1461">
  <si>
    <t>表1</t>
  </si>
  <si>
    <t>2022年巫山县财政预算收入执行表</t>
  </si>
  <si>
    <t>单位：万元</t>
  </si>
  <si>
    <t>收入</t>
  </si>
  <si>
    <t>2021年决算数</t>
  </si>
  <si>
    <t>2022年执行数</t>
  </si>
  <si>
    <t>执行数为上年决算数的%</t>
  </si>
  <si>
    <t>总计</t>
  </si>
  <si>
    <t>一、一般公共预算收入</t>
  </si>
  <si>
    <t>税收收入</t>
  </si>
  <si>
    <t>增值税</t>
  </si>
  <si>
    <t>企业所得税</t>
  </si>
  <si>
    <t>个人所得税</t>
  </si>
  <si>
    <t>资源税</t>
  </si>
  <si>
    <t>城市维护建设税</t>
  </si>
  <si>
    <t>房产税</t>
  </si>
  <si>
    <t>印花税</t>
  </si>
  <si>
    <t>城镇土地使用税</t>
  </si>
  <si>
    <t>土地增值税</t>
  </si>
  <si>
    <t>耕地占用税</t>
  </si>
  <si>
    <t>契税</t>
  </si>
  <si>
    <t>烟叶税</t>
  </si>
  <si>
    <t>环境保护税</t>
  </si>
  <si>
    <t>其他税收收入</t>
  </si>
  <si>
    <t>非税收入</t>
  </si>
  <si>
    <t>二、政府性基金预算收入</t>
  </si>
  <si>
    <t>其中：国有土地使用权出让收入</t>
  </si>
  <si>
    <t>三、国有资本经营预算收入</t>
  </si>
  <si>
    <t>四、社会保险基金预算收入</t>
  </si>
  <si>
    <t>注:将 2022 年和 2021 年同期增值税留抵退税返加回收入计算后,一般公共预算收入和税收收入分别为上年决算数的102.1% 、75.9% 。</t>
  </si>
  <si>
    <t>表2</t>
  </si>
  <si>
    <t>2022年巫山县财政预算支出执行表</t>
  </si>
  <si>
    <t>支出</t>
  </si>
  <si>
    <t>执行数</t>
  </si>
  <si>
    <t>一、一般公共预算支出</t>
  </si>
  <si>
    <t>一般公共服务支出</t>
  </si>
  <si>
    <t>公共安全支出</t>
  </si>
  <si>
    <t>教育支出</t>
  </si>
  <si>
    <t>科学技术支出</t>
  </si>
  <si>
    <t>文化旅游体育与传媒支出</t>
  </si>
  <si>
    <t>社会保障和就业支出</t>
  </si>
  <si>
    <t>卫生健康支出</t>
  </si>
  <si>
    <t>节能环保支出</t>
  </si>
  <si>
    <t>城乡社区支出</t>
  </si>
  <si>
    <t>农林水支出</t>
  </si>
  <si>
    <t>交通运输支出</t>
  </si>
  <si>
    <t>资源勘探信息等支出</t>
  </si>
  <si>
    <t>商业服务业等支出</t>
  </si>
  <si>
    <t>自然资源海洋气象等支出</t>
  </si>
  <si>
    <t>住房保障支出</t>
  </si>
  <si>
    <t>灾害防治及应急管理支出</t>
  </si>
  <si>
    <t>其他支出</t>
  </si>
  <si>
    <t>债务付息支出</t>
  </si>
  <si>
    <t>债务发行费用支出</t>
  </si>
  <si>
    <t>二、政府性基金预算支出</t>
  </si>
  <si>
    <t>三、国有资本经营预算支出</t>
  </si>
  <si>
    <t>四、社会保险基金预算支出</t>
  </si>
  <si>
    <t>表3</t>
  </si>
  <si>
    <t>2022年巫山县一般公共预算收支执行表</t>
  </si>
  <si>
    <t>增幅%</t>
  </si>
  <si>
    <t>-</t>
  </si>
  <si>
    <t>本级收入合计</t>
  </si>
  <si>
    <t>本级支出合计</t>
  </si>
  <si>
    <t>一、税收收入</t>
  </si>
  <si>
    <t>资源勘探工业信息等支出</t>
  </si>
  <si>
    <t>二、非税收入</t>
  </si>
  <si>
    <t>专项收入</t>
  </si>
  <si>
    <t>行政事业性收费收入</t>
  </si>
  <si>
    <t>罚没收入</t>
  </si>
  <si>
    <t>国有资源(资产)有偿使用收入</t>
  </si>
  <si>
    <t>捐赠收入</t>
  </si>
  <si>
    <t>政府住房基金收入</t>
  </si>
  <si>
    <t>其他收入</t>
  </si>
  <si>
    <t>转移性收入合计</t>
  </si>
  <si>
    <t>转移性支出合计</t>
  </si>
  <si>
    <t>一、上级补助收入</t>
  </si>
  <si>
    <t>一、上解上级支出</t>
  </si>
  <si>
    <t>二、上年结转结余收入</t>
  </si>
  <si>
    <t>二、地方政府债务还本支出</t>
  </si>
  <si>
    <t>三、调入资金</t>
  </si>
  <si>
    <t>三、安排预算稳定调节基金</t>
  </si>
  <si>
    <t>四、地方政府债务转贷收入</t>
  </si>
  <si>
    <t>四、结转下年</t>
  </si>
  <si>
    <t>五、动用预算稳定调节基金</t>
  </si>
  <si>
    <t>注:将2022年和2021年同期增值税留抵退税返加回收入计算后,一般公共预算收入和税收收入增幅分别为2.1% 、-24.1% 。</t>
  </si>
  <si>
    <t>表4</t>
  </si>
  <si>
    <t>2022年巫山县一般公共预算支出执行表</t>
  </si>
  <si>
    <t>科目名称</t>
  </si>
  <si>
    <t>一般公共预算支出</t>
  </si>
  <si>
    <t xml:space="preserve">  人大事务</t>
  </si>
  <si>
    <t xml:space="preserve">    行政运行</t>
  </si>
  <si>
    <t xml:space="preserve">    人大会议</t>
  </si>
  <si>
    <t xml:space="preserve">    事业运行</t>
  </si>
  <si>
    <t xml:space="preserve">    其他人大事务支出</t>
  </si>
  <si>
    <t xml:space="preserve">  政协事务</t>
  </si>
  <si>
    <t xml:space="preserve">    一般行政管理事务</t>
  </si>
  <si>
    <t xml:space="preserve">    政协会议</t>
  </si>
  <si>
    <t xml:space="preserve">    委员视察</t>
  </si>
  <si>
    <t xml:space="preserve">    其他政协事务支出</t>
  </si>
  <si>
    <t xml:space="preserve">  政府办公厅(室)及相关机构事务</t>
  </si>
  <si>
    <t xml:space="preserve">    信访事务</t>
  </si>
  <si>
    <t xml:space="preserve">    其他政府办公厅(室)及相关机构事务支出</t>
  </si>
  <si>
    <t xml:space="preserve">  发展与改革事务</t>
  </si>
  <si>
    <t xml:space="preserve">    物价管理</t>
  </si>
  <si>
    <t xml:space="preserve">    其他发展与改革事务支出</t>
  </si>
  <si>
    <t xml:space="preserve">  统计信息事务</t>
  </si>
  <si>
    <t xml:space="preserve">    专项统计业务</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</si>
  <si>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</si>
  <si>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</si>
  <si>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</si>
  <si>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</si>
  <si>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</si>
  <si>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</si>
  <si>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审计事务</t>
  </si>
  <si>
    <t xml:space="preserve">    其他审计事务支出</t>
  </si>
  <si>
    <t xml:space="preserve">  纪检监察事务</t>
  </si>
  <si>
    <t xml:space="preserve">    其他纪检监察事务支出</t>
  </si>
  <si>
    <t xml:space="preserve">  商贸事务</t>
  </si>
  <si>
    <t xml:space="preserve">    招商引资</t>
  </si>
  <si>
    <t xml:space="preserve">    其他商贸事务支出</t>
  </si>
  <si>
    <t xml:space="preserve">  档案事务</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</si>
  <si>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</si>
  <si>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</si>
  <si>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</si>
  <si>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</si>
  <si>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</si>
  <si>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</si>
  <si>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</si>
  <si>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</si>
  <si>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</si>
  <si>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</si>
  <si>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</si>
  <si>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</si>
  <si>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</si>
  <si>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其他共产党事务支出(款)</t>
  </si>
  <si>
    <t xml:space="preserve">    其他共产党事务支出(项)</t>
  </si>
  <si>
    <t xml:space="preserve">  市场监督管理事务</t>
  </si>
  <si>
    <t xml:space="preserve">    市场主体管理</t>
  </si>
  <si>
    <t xml:space="preserve">    市场秩序执法</t>
  </si>
  <si>
    <t xml:space="preserve">    质量基础</t>
  </si>
  <si>
    <t xml:space="preserve">    药品事务</t>
  </si>
  <si>
    <t xml:space="preserve">    质量安全监管</t>
  </si>
  <si>
    <t xml:space="preserve">    食品安全监管</t>
  </si>
  <si>
    <t xml:space="preserve">    其他市场监督管理事务</t>
  </si>
  <si>
    <t xml:space="preserve">  其他一般公共服务支出(款)</t>
  </si>
  <si>
    <t xml:space="preserve">    其他一般公共服务支出(项)</t>
  </si>
  <si>
    <t xml:space="preserve">  公安</t>
  </si>
  <si>
    <t xml:space="preserve">    执法办案</t>
  </si>
  <si>
    <t xml:space="preserve">    其他公安支出</t>
  </si>
  <si>
    <t xml:space="preserve">  司法</t>
  </si>
  <si>
    <t xml:space="preserve">    基层司法业务</t>
  </si>
  <si>
    <t xml:space="preserve">    普法宣传</t>
  </si>
  <si>
    <t xml:space="preserve">    公共法律服务</t>
  </si>
  <si>
    <t xml:space="preserve">    社区矫正</t>
  </si>
  <si>
    <t xml:space="preserve">    法治建设</t>
  </si>
  <si>
    <t xml:space="preserve">    其他司法支出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</si>
  <si>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</si>
  <si>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</si>
  <si>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</si>
  <si>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</si>
  <si>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</si>
  <si>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</si>
  <si>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</si>
  <si>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</si>
  <si>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职业教育</t>
  </si>
  <si>
    <t xml:space="preserve">    中等职业教育</t>
  </si>
  <si>
    <t xml:space="preserve">  特殊教育</t>
  </si>
  <si>
    <t xml:space="preserve">    特殊学校教育</t>
  </si>
  <si>
    <t xml:space="preserve">  进修及培训</t>
  </si>
  <si>
    <t xml:space="preserve">    干部教育</t>
  </si>
  <si>
    <t xml:space="preserve">  科学技术管理事务</t>
  </si>
  <si>
    <t xml:space="preserve">    其他科学技术管理事务支出</t>
  </si>
  <si>
    <t xml:space="preserve">  社会科学</t>
  </si>
  <si>
    <t xml:space="preserve">    社会科学研究机构</t>
  </si>
  <si>
    <t xml:space="preserve">    其他社会科学支出</t>
  </si>
  <si>
    <t xml:space="preserve">  科学技术普及</t>
  </si>
  <si>
    <t xml:space="preserve">    机构运行</t>
  </si>
  <si>
    <t xml:space="preserve">    科普活动</t>
  </si>
  <si>
    <t xml:space="preserve">    其他科学技术普及支出</t>
  </si>
  <si>
    <t xml:space="preserve">  其他科学技术支出(款)</t>
  </si>
  <si>
    <t xml:space="preserve">    其他科学技术支出(项)</t>
  </si>
  <si>
    <t xml:space="preserve">  文化和旅游</t>
  </si>
  <si>
    <t xml:space="preserve">    图书馆</t>
  </si>
  <si>
    <t xml:space="preserve">    文化活动</t>
  </si>
  <si>
    <t xml:space="preserve">    群众文化</t>
  </si>
  <si>
    <t xml:space="preserve">    文化创作与保护</t>
  </si>
  <si>
    <t xml:space="preserve">    文化和旅游市场管理</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</si>
  <si>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</si>
  <si>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</si>
  <si>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</si>
  <si>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</si>
  <si>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</si>
  <si>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</si>
  <si>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</si>
  <si>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群众体育</t>
  </si>
  <si>
    <t xml:space="preserve">  新闻出版电影</t>
  </si>
  <si>
    <t xml:space="preserve">    出版发行</t>
  </si>
  <si>
    <t xml:space="preserve">    电影</t>
  </si>
  <si>
    <t xml:space="preserve">  广播电视</t>
  </si>
  <si>
    <t xml:space="preserve">    广播电视事务</t>
  </si>
  <si>
    <t xml:space="preserve">    其他广播电视支出</t>
  </si>
  <si>
    <t xml:space="preserve">  其他文化旅游体育与传媒支出(款)</t>
  </si>
  <si>
    <t xml:space="preserve">    宣传文化发展专项支出</t>
  </si>
  <si>
    <t xml:space="preserve">    其他文化旅游体育与传媒支出(项)</t>
  </si>
  <si>
    <t xml:space="preserve">  人力资源和社会保障管理事务</t>
  </si>
  <si>
    <t xml:space="preserve">    社会保险经办机构</t>
  </si>
  <si>
    <t xml:space="preserve">    劳动人事争议调解仲裁</t>
  </si>
  <si>
    <t xml:space="preserve">    其他人力资源和社会保障管理事务支出</t>
  </si>
  <si>
    <t xml:space="preserve">  民政管理事务</t>
  </si>
  <si>
    <t xml:space="preserve">    社会组织管理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</si>
  <si>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</si>
  <si>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</si>
  <si>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</si>
  <si>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</si>
  <si>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</si>
  <si>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</si>
  <si>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</si>
  <si>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</si>
  <si>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</si>
  <si>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公益性岗位补贴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</si>
  <si>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</si>
  <si>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</si>
  <si>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</si>
  <si>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</si>
  <si>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</si>
  <si>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</si>
  <si>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</si>
  <si>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</si>
  <si>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</si>
  <si>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</si>
  <si>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</si>
  <si>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</si>
  <si>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</si>
  <si>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</si>
  <si>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</si>
  <si>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</si>
  <si>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</si>
  <si>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</si>
  <si>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</si>
  <si>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</si>
  <si>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</si>
  <si>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</si>
  <si>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</si>
  <si>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</si>
  <si>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</si>
  <si>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</si>
  <si>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</si>
  <si>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</si>
  <si>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</si>
  <si>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</si>
  <si>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</si>
  <si>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</si>
  <si>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</si>
  <si>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</si>
  <si>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</si>
  <si>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</si>
  <si>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</si>
  <si>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</si>
  <si>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</si>
  <si>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</si>
  <si>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</si>
  <si>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</si>
  <si>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</si>
  <si>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</si>
  <si>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</si>
  <si>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</si>
  <si>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其他社会保障和就业支出(款)</t>
  </si>
  <si>
    <t xml:space="preserve">    其他社会保障和就业支出(项)</t>
  </si>
  <si>
    <t xml:space="preserve">  卫生健康管理事务</t>
  </si>
  <si>
    <t xml:space="preserve">    其他卫生健康管理事务支出</t>
  </si>
  <si>
    <t xml:space="preserve">  公立医院</t>
  </si>
  <si>
    <t xml:space="preserve">    综合医院</t>
  </si>
  <si>
    <t xml:space="preserve">    精神病医院</t>
  </si>
  <si>
    <t xml:space="preserve">    妇幼保健医院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</si>
  <si>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</si>
  <si>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</si>
  <si>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</si>
  <si>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</si>
  <si>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</si>
  <si>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</si>
  <si>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</si>
  <si>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</si>
  <si>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</si>
  <si>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</si>
  <si>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</si>
  <si>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</si>
  <si>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</si>
  <si>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</si>
  <si>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</si>
  <si>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</si>
  <si>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</si>
  <si>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</si>
  <si>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</si>
  <si>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</si>
  <si>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</si>
  <si>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</si>
  <si>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</si>
  <si>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</si>
  <si>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</si>
  <si>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</si>
  <si>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</si>
  <si>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</si>
  <si>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</si>
  <si>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</si>
  <si>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</si>
  <si>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</si>
  <si>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</si>
  <si>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</si>
  <si>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</si>
  <si>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</si>
  <si>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</si>
  <si>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环境保护管理事务</t>
  </si>
  <si>
    <t xml:space="preserve">    其他环境保护管理事务支出</t>
  </si>
  <si>
    <t xml:space="preserve">  污染防治</t>
  </si>
  <si>
    <t xml:space="preserve">    水体</t>
  </si>
  <si>
    <t xml:space="preserve">    固体废弃物与化学品</t>
  </si>
  <si>
    <t xml:space="preserve">    其他污染防治支出</t>
  </si>
  <si>
    <t xml:space="preserve">  自然生态保护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</si>
  <si>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</si>
  <si>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</si>
  <si>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</si>
  <si>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</si>
  <si>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</si>
  <si>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</si>
  <si>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</si>
  <si>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</si>
  <si>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</si>
  <si>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其他天然林保护支出</t>
  </si>
  <si>
    <t xml:space="preserve">  退耕还林还草</t>
  </si>
  <si>
    <t xml:space="preserve">    退耕现金</t>
  </si>
  <si>
    <t xml:space="preserve">    其他退耕还林还草支出</t>
  </si>
  <si>
    <t xml:space="preserve">  能源节约利用(款)</t>
  </si>
  <si>
    <t xml:space="preserve">    能源节约利用(项)</t>
  </si>
  <si>
    <t xml:space="preserve">  污染减排</t>
  </si>
  <si>
    <t xml:space="preserve">    减排专项支出</t>
  </si>
  <si>
    <t xml:space="preserve">  其他节能环保支出(款)</t>
  </si>
  <si>
    <t xml:space="preserve">    其他节能环保支出(项)</t>
  </si>
  <si>
    <t xml:space="preserve">  城乡社区管理事务</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</si>
  <si>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</si>
  <si>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</si>
  <si>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</si>
  <si>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</si>
  <si>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</si>
  <si>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</si>
  <si>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其他城乡社区支出(款)</t>
  </si>
  <si>
    <t xml:space="preserve">    其他城乡社区支出(项)</t>
  </si>
  <si>
    <t xml:space="preserve">  农业农村</t>
  </si>
  <si>
    <t xml:space="preserve">    科技转化与推广服务</t>
  </si>
  <si>
    <t xml:space="preserve">    病虫害控制</t>
  </si>
  <si>
    <t xml:space="preserve">    执法监管</t>
  </si>
  <si>
    <t xml:space="preserve">    农业生产发展</t>
  </si>
  <si>
    <t xml:space="preserve">    农村合作经济</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</si>
  <si>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</si>
  <si>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</si>
  <si>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</si>
  <si>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</si>
  <si>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</si>
  <si>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</si>
  <si>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</si>
  <si>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</si>
  <si>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</si>
  <si>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</si>
  <si>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</si>
  <si>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</si>
  <si>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湿地保护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</si>
  <si>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</si>
  <si>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</si>
  <si>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</si>
  <si>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</si>
  <si>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</si>
  <si>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</si>
  <si>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水土保持</t>
  </si>
  <si>
    <t xml:space="preserve">    水文测报</t>
  </si>
  <si>
    <t xml:space="preserve">    防汛</t>
  </si>
  <si>
    <t xml:space="preserve">    抗旱</t>
  </si>
  <si>
    <t xml:space="preserve">    江河湖库水系综合整治</t>
  </si>
  <si>
    <t xml:space="preserve">    大中型水库移民后期扶持专项支出</t>
  </si>
  <si>
    <t xml:space="preserve">    其他水利支出</t>
  </si>
  <si>
    <t xml:space="preserve">  巩固脱贫衔接乡村振兴</t>
  </si>
  <si>
    <t xml:space="preserve">    农村基础设施建设</t>
  </si>
  <si>
    <t xml:space="preserve">    生产发展</t>
  </si>
  <si>
    <t xml:space="preserve">    其他巩固脱贫衔接乡村振兴支出</t>
  </si>
  <si>
    <t xml:space="preserve">  农村综合改革</t>
  </si>
  <si>
    <t xml:space="preserve">    对村级公益事业建设的补助</t>
  </si>
  <si>
    <t xml:space="preserve">    对村民委员会和村党支部的补助</t>
  </si>
  <si>
    <t xml:space="preserve">  普惠金融发展支出</t>
  </si>
  <si>
    <t xml:space="preserve">    农业保险保费补贴</t>
  </si>
  <si>
    <t xml:space="preserve">    创业担保贷款贴息及奖补</t>
  </si>
  <si>
    <t xml:space="preserve">  其他农林水支出(款)</t>
  </si>
  <si>
    <t xml:space="preserve">    其他农林水支出(项)</t>
  </si>
  <si>
    <t xml:space="preserve">  公路水路运输</t>
  </si>
  <si>
    <t xml:space="preserve">    公路建设</t>
  </si>
  <si>
    <t xml:space="preserve">    公路养护</t>
  </si>
  <si>
    <t xml:space="preserve">    公路运输管理</t>
  </si>
  <si>
    <t xml:space="preserve">    水路运输管理支出</t>
  </si>
  <si>
    <t xml:space="preserve">    其他公路水路运输支出</t>
  </si>
  <si>
    <t xml:space="preserve">  车辆购置税支出</t>
  </si>
  <si>
    <t xml:space="preserve">    车辆购置税用于公路等基础设施建设支出</t>
  </si>
  <si>
    <t xml:space="preserve">    车辆购置税用于农村公路建设支出</t>
  </si>
  <si>
    <t xml:space="preserve">  其他交通运输支出(款)</t>
  </si>
  <si>
    <t xml:space="preserve">    公共交通运营补助</t>
  </si>
  <si>
    <t xml:space="preserve">    其他交通运输支出(项)</t>
  </si>
  <si>
    <t xml:space="preserve">  支持中小企业发展和管理支出</t>
  </si>
  <si>
    <t xml:space="preserve">    其他支持中小企业发展和管理支出</t>
  </si>
  <si>
    <t xml:space="preserve">  商业流通事务</t>
  </si>
  <si>
    <t xml:space="preserve">    其他商业流通事务支出</t>
  </si>
  <si>
    <t xml:space="preserve">  自然资源事务</t>
  </si>
  <si>
    <t xml:space="preserve">    自然资源规划及管理</t>
  </si>
  <si>
    <t xml:space="preserve">    自然资源利用与保护</t>
  </si>
  <si>
    <t xml:space="preserve">    土地资源储备支出</t>
  </si>
  <si>
    <t xml:space="preserve">    地质勘查与矿产资源管理</t>
  </si>
  <si>
    <t xml:space="preserve">    其他自然资源事务支出</t>
  </si>
  <si>
    <t xml:space="preserve">  气象事务</t>
  </si>
  <si>
    <t xml:space="preserve">    气象事业机构</t>
  </si>
  <si>
    <t xml:space="preserve">    气象服务</t>
  </si>
  <si>
    <t xml:space="preserve">  其他自然资源海洋气象等支出(款)</t>
  </si>
  <si>
    <t xml:space="preserve">    其他自然资源海洋气象等支出(项)</t>
  </si>
  <si>
    <t xml:space="preserve">  保障性安居工程支出</t>
  </si>
  <si>
    <t xml:space="preserve">    廉租住房</t>
  </si>
  <si>
    <t xml:space="preserve">    棚户区改造</t>
  </si>
  <si>
    <t xml:space="preserve">    农村危房改造</t>
  </si>
  <si>
    <t xml:space="preserve">    公共租赁住房</t>
  </si>
  <si>
    <t xml:space="preserve">    保障性住房租金补贴</t>
  </si>
  <si>
    <t xml:space="preserve">    老旧小区改造</t>
  </si>
  <si>
    <t xml:space="preserve">    其他保障性安居工程支出</t>
  </si>
  <si>
    <t xml:space="preserve">  住房改革支出</t>
  </si>
  <si>
    <t xml:space="preserve">    住房公积金</t>
  </si>
  <si>
    <t xml:space="preserve">  应急管理事务</t>
  </si>
  <si>
    <t xml:space="preserve">    应急管理</t>
  </si>
  <si>
    <t xml:space="preserve">    其他应急管理支出</t>
  </si>
  <si>
    <t xml:space="preserve">  消防救援事务</t>
  </si>
  <si>
    <t xml:space="preserve">    其他消防救援事务支出</t>
  </si>
  <si>
    <t xml:space="preserve">  自然灾害防治</t>
  </si>
  <si>
    <t xml:space="preserve">    地质灾害防治</t>
  </si>
  <si>
    <t xml:space="preserve">    其他自然灾害防治支出</t>
  </si>
  <si>
    <t xml:space="preserve">  自然灾害救灾及恢复重建支出</t>
  </si>
  <si>
    <t xml:space="preserve">    自然灾害救灾补助</t>
  </si>
  <si>
    <t xml:space="preserve">    其他自然灾害救灾及恢复重建支出</t>
  </si>
  <si>
    <t xml:space="preserve">  其他灾害防治及应急管理支出(款)</t>
  </si>
  <si>
    <t xml:space="preserve">    其他灾害防治及应急管理支出(项)</t>
  </si>
  <si>
    <t>其他支出(类)</t>
  </si>
  <si>
    <t xml:space="preserve">  其他支出(款)</t>
  </si>
  <si>
    <t xml:space="preserve">    其他支出(项)</t>
  </si>
  <si>
    <t xml:space="preserve">  地方政府一般债务付息支出</t>
  </si>
  <si>
    <t xml:space="preserve">    地方政府一般债券付息支出</t>
  </si>
  <si>
    <t xml:space="preserve">    地方政府向国际组织借款付息支出</t>
  </si>
  <si>
    <t xml:space="preserve">  地方政府一般债务发行费用支出</t>
  </si>
  <si>
    <t>表5</t>
  </si>
  <si>
    <t>2022年巫山县一般公共预算转移支付收支执行表</t>
  </si>
  <si>
    <t>支        出</t>
  </si>
  <si>
    <t>(一)返还性收入</t>
  </si>
  <si>
    <t xml:space="preserve">  体制上解支出</t>
  </si>
  <si>
    <t>增值税税收返还收入</t>
  </si>
  <si>
    <t xml:space="preserve">  专项上解支出</t>
  </si>
  <si>
    <t>消费税税收返还收入</t>
  </si>
  <si>
    <t>所得税基数返还收入</t>
  </si>
  <si>
    <t xml:space="preserve">    地方政府一般债券还本支出</t>
  </si>
  <si>
    <t>(二)一般性转移支付收入</t>
  </si>
  <si>
    <t xml:space="preserve">    地方政府向国际组织借款还本支出</t>
  </si>
  <si>
    <t>体制补助收入</t>
  </si>
  <si>
    <t>均衡性转移支付收入</t>
  </si>
  <si>
    <t>县级基本财力保障机制奖补资金收入</t>
  </si>
  <si>
    <t>结算补助收入</t>
  </si>
  <si>
    <t>产粮（油）大县奖励资金</t>
  </si>
  <si>
    <t>重点生态功能区转移支付</t>
  </si>
  <si>
    <t>固定数额补助</t>
  </si>
  <si>
    <t>欠发达地区转移支付收入</t>
  </si>
  <si>
    <t>科学技术共同财政事权转移支付收入</t>
  </si>
  <si>
    <t>公共安全共同财政事权转移支付</t>
  </si>
  <si>
    <t>教育共同财政事权转移支付收入</t>
  </si>
  <si>
    <t>一般公共服务共同财政事权转移支付收入</t>
  </si>
  <si>
    <t>文化旅游体育与传媒共同财政事权转移支付收入</t>
  </si>
  <si>
    <t>社会保障和就业共同财政事权转移支付收入</t>
  </si>
  <si>
    <t>医疗卫生共同财政事权转移支付收入</t>
  </si>
  <si>
    <t>节能环保共同财政事权转移支付收入</t>
  </si>
  <si>
    <t>农林水共同财政事权转移支付收入</t>
  </si>
  <si>
    <t>住房保障共同财政事权转移支付收入</t>
  </si>
  <si>
    <t>其他一般性转移支付收入</t>
  </si>
  <si>
    <t>(三)专项转移支付收入</t>
  </si>
  <si>
    <t>一般公共服务</t>
  </si>
  <si>
    <t>教育</t>
  </si>
  <si>
    <t>文化旅游体育与传媒</t>
  </si>
  <si>
    <t>社会保障和就业</t>
  </si>
  <si>
    <t>卫生健康</t>
  </si>
  <si>
    <t>节能环保</t>
  </si>
  <si>
    <t>城乡社区</t>
  </si>
  <si>
    <t>农林水</t>
  </si>
  <si>
    <t>交通运输</t>
  </si>
  <si>
    <t>资源勘探信息等</t>
  </si>
  <si>
    <t>商业服务业等</t>
  </si>
  <si>
    <t>自然资源海洋气象等</t>
  </si>
  <si>
    <t>住房保障</t>
  </si>
  <si>
    <t>灾害防治及应急管理</t>
  </si>
  <si>
    <t>从政府性基金预算调入一般公共预算</t>
  </si>
  <si>
    <t>从国有资本经营预算调入一般公共预算</t>
  </si>
  <si>
    <t>地方政府一般债券转贷收入（新增）</t>
  </si>
  <si>
    <t>地方政府一般债券转贷收入（再融资）</t>
  </si>
  <si>
    <t>表6</t>
  </si>
  <si>
    <r>
      <t xml:space="preserve"> </t>
    </r>
    <r>
      <rPr>
        <sz val="18"/>
        <color indexed="8"/>
        <rFont val="Times New Roman"/>
        <family val="1"/>
      </rPr>
      <t>2022</t>
    </r>
    <r>
      <rPr>
        <sz val="18"/>
        <color indexed="8"/>
        <rFont val="宋体"/>
        <family val="0"/>
      </rPr>
      <t>年巫山县一般公共预算转移支付支出执行表</t>
    </r>
  </si>
  <si>
    <t>（分地区）</t>
  </si>
  <si>
    <t xml:space="preserve">                     单位：万元</t>
  </si>
  <si>
    <t>序号</t>
  </si>
  <si>
    <t>乡  镇</t>
  </si>
  <si>
    <t>补助下级合计</t>
  </si>
  <si>
    <t>巫峡镇</t>
  </si>
  <si>
    <t>双龙镇</t>
  </si>
  <si>
    <t>福田镇</t>
  </si>
  <si>
    <t>龙溪镇</t>
  </si>
  <si>
    <t>大昌镇</t>
  </si>
  <si>
    <t>官阳镇</t>
  </si>
  <si>
    <t>骡坪镇</t>
  </si>
  <si>
    <t>抱龙镇</t>
  </si>
  <si>
    <t>官渡镇</t>
  </si>
  <si>
    <t>铜鼓镇</t>
  </si>
  <si>
    <t>庙宇镇</t>
  </si>
  <si>
    <t>大溪乡</t>
  </si>
  <si>
    <t>曲尺乡</t>
  </si>
  <si>
    <t>建平乡</t>
  </si>
  <si>
    <t>两坪乡</t>
  </si>
  <si>
    <t>金坪乡</t>
  </si>
  <si>
    <t>平河乡</t>
  </si>
  <si>
    <t>当阳乡</t>
  </si>
  <si>
    <t>竹贤乡</t>
  </si>
  <si>
    <t>三溪乡</t>
  </si>
  <si>
    <t>培石乡</t>
  </si>
  <si>
    <t>邓家土家族乡</t>
  </si>
  <si>
    <t>笃坪乡</t>
  </si>
  <si>
    <t>红椿土家族乡</t>
  </si>
  <si>
    <t>表7</t>
  </si>
  <si>
    <r>
      <t>2022</t>
    </r>
    <r>
      <rPr>
        <sz val="18"/>
        <color indexed="8"/>
        <rFont val="方正小标宋_GBK"/>
        <family val="4"/>
      </rPr>
      <t>年巫山县一般公共预算转移支付支出执行表</t>
    </r>
  </si>
  <si>
    <t>（分项目）</t>
  </si>
  <si>
    <t>支      出</t>
  </si>
  <si>
    <t>补助下级支出</t>
  </si>
  <si>
    <t xml:space="preserve">  返还性支出</t>
  </si>
  <si>
    <t xml:space="preserve">    所得税基数返还支出</t>
  </si>
  <si>
    <t xml:space="preserve">    增值税税收返还支出</t>
  </si>
  <si>
    <t xml:space="preserve">    消费税税收返还支出</t>
  </si>
  <si>
    <t xml:space="preserve">  一般性转移支付支出</t>
  </si>
  <si>
    <t xml:space="preserve">    均衡性转移支付支出</t>
  </si>
  <si>
    <t xml:space="preserve">    县级基本财力保障机制奖补资金支出</t>
  </si>
  <si>
    <t xml:space="preserve">    文化旅游体育与传媒共同财政事权转移支付支出  </t>
  </si>
  <si>
    <t xml:space="preserve">    社会保障和就业共同财政事权转移支付支出 </t>
  </si>
  <si>
    <t xml:space="preserve">    医疗卫生共同财政事权转移支付收入</t>
  </si>
  <si>
    <t xml:space="preserve">    节能环保共同财政事权转移支付支出</t>
  </si>
  <si>
    <t xml:space="preserve">    住房保障共同财政事权转移支付收入</t>
  </si>
  <si>
    <t xml:space="preserve">    欠发达地区转移支付收入</t>
  </si>
  <si>
    <t xml:space="preserve">    农林水共同财政事权转移支付支出</t>
  </si>
  <si>
    <t xml:space="preserve">  专项转移支付支出</t>
  </si>
  <si>
    <t xml:space="preserve">    文化旅游体育与传媒</t>
  </si>
  <si>
    <t xml:space="preserve">    卫生健康</t>
  </si>
  <si>
    <t xml:space="preserve">    节能环保</t>
  </si>
  <si>
    <t xml:space="preserve">    农林水</t>
  </si>
  <si>
    <t xml:space="preserve">    交通运输</t>
  </si>
  <si>
    <t xml:space="preserve">    商业服务业等</t>
  </si>
  <si>
    <t xml:space="preserve">    自然资源海洋气象等</t>
  </si>
  <si>
    <t xml:space="preserve">    住房保障</t>
  </si>
  <si>
    <t xml:space="preserve">    灾害防治及应急管理</t>
  </si>
  <si>
    <t>表8</t>
  </si>
  <si>
    <t>2022年巫山县政府性基金预算收支执行表</t>
  </si>
  <si>
    <t xml:space="preserve"> </t>
  </si>
  <si>
    <t xml:space="preserve">            单位：万元</t>
  </si>
  <si>
    <t>收        入</t>
  </si>
  <si>
    <t>总  计</t>
  </si>
  <si>
    <t>一、国有土地收益基金收入</t>
  </si>
  <si>
    <t>一、旅游发展基金支出</t>
  </si>
  <si>
    <t>二、农业土地开发资金收入</t>
  </si>
  <si>
    <t>二、社会保障和就业支出</t>
  </si>
  <si>
    <t>三、国有土地使用权出让收入</t>
  </si>
  <si>
    <t>三、城乡社区支出</t>
  </si>
  <si>
    <t>四、城市基础设施配套费收入</t>
  </si>
  <si>
    <t>四、农林水支出</t>
  </si>
  <si>
    <t>五、污水处理费相关收入</t>
  </si>
  <si>
    <t>五、其他支出</t>
  </si>
  <si>
    <t>六、其他政府性基金相关收入</t>
  </si>
  <si>
    <t>六、债务付息支出</t>
  </si>
  <si>
    <t>七、债务发行费用支出</t>
  </si>
  <si>
    <t>八、抗疫特别国债安排的支出</t>
  </si>
  <si>
    <t xml:space="preserve">二、地方政府债务转贷收入 </t>
  </si>
  <si>
    <t>二、调出资金</t>
  </si>
  <si>
    <t>三、上年结转</t>
  </si>
  <si>
    <t>三、结转下年</t>
  </si>
  <si>
    <t>表9</t>
  </si>
  <si>
    <t>2022年巫山县政府性基金预算本级支出执行表</t>
  </si>
  <si>
    <t xml:space="preserve">             单位：万元</t>
  </si>
  <si>
    <t>一、社会保障和就业支出</t>
  </si>
  <si>
    <t xml:space="preserve">  大中型水库移民后期扶持基金支出</t>
  </si>
  <si>
    <t xml:space="preserve">    移民补助</t>
  </si>
  <si>
    <t xml:space="preserve">    基础设施建设和经济发展</t>
  </si>
  <si>
    <t xml:space="preserve">  小型水库移民扶助基金安排的支出</t>
  </si>
  <si>
    <t>二、城乡社区支出</t>
  </si>
  <si>
    <t xml:space="preserve">  国有土地使用权出让收入安排的支出</t>
  </si>
  <si>
    <t xml:space="preserve">    征地和拆迁补偿支出</t>
  </si>
  <si>
    <t xml:space="preserve">    农村基础设施建设支出</t>
  </si>
  <si>
    <t xml:space="preserve">    农业农村生态环境支出</t>
  </si>
  <si>
    <t xml:space="preserve">    其他国有土地使用权出让收入安排的支出</t>
  </si>
  <si>
    <t xml:space="preserve">  农业土地开发资金安排的支出</t>
  </si>
  <si>
    <t xml:space="preserve">  城市基础设施配套费安排的支出</t>
  </si>
  <si>
    <t xml:space="preserve">    城市公共设施</t>
  </si>
  <si>
    <t xml:space="preserve">    其他城市基础设施配套费安排的支出</t>
  </si>
  <si>
    <t xml:space="preserve">  污水处理费安排的支出</t>
  </si>
  <si>
    <t xml:space="preserve">    污水处理设施建设和运营</t>
  </si>
  <si>
    <t xml:space="preserve">  棚户区改造专项债券收入安排的支出  </t>
  </si>
  <si>
    <t xml:space="preserve">    其他棚户区改造专项债券收入安排的支出  </t>
  </si>
  <si>
    <t>三、农林水支出</t>
  </si>
  <si>
    <t xml:space="preserve">  大中型水库库区基金安排的支出</t>
  </si>
  <si>
    <t xml:space="preserve">  三峡水库库区基金支出</t>
  </si>
  <si>
    <t xml:space="preserve">    其他三峡水库库区基金支出</t>
  </si>
  <si>
    <t xml:space="preserve">  国家重大水利工程建设基金安排的支出</t>
  </si>
  <si>
    <t xml:space="preserve">    三峡后续工作</t>
  </si>
  <si>
    <t>四、其他支出</t>
  </si>
  <si>
    <t xml:space="preserve">  其他政府性基金及对应专项债务收入安排的支出</t>
  </si>
  <si>
    <t xml:space="preserve">    其他地方自行试点项目收益专项债券收入安排的支出  </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</si>
  <si>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</si>
  <si>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</si>
  <si>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</si>
  <si>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</si>
  <si>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</si>
  <si>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用于城乡医疗救助的彩票公益金支出</t>
  </si>
  <si>
    <t xml:space="preserve">    用于其他社会公益事业的彩票公益金支出</t>
  </si>
  <si>
    <t>五、债务付息支出</t>
  </si>
  <si>
    <t xml:space="preserve">  地方政府专项债务付息支出</t>
  </si>
  <si>
    <t xml:space="preserve">    国有土地使用权出让金债务付息支出</t>
  </si>
  <si>
    <t xml:space="preserve">    棚户区改造专项债券付息支出</t>
  </si>
  <si>
    <t xml:space="preserve">    其他地方自行试点项目收益专项债券付息支出</t>
  </si>
  <si>
    <t>六、债务发行费用支出</t>
  </si>
  <si>
    <t xml:space="preserve">  地方政府专项债务发行费用支出</t>
  </si>
  <si>
    <t xml:space="preserve">    其他地方自行试点项目收益专项债券发行费用支出</t>
  </si>
  <si>
    <t>表10</t>
  </si>
  <si>
    <t xml:space="preserve">2022年巫山县政府性基金预算转移支付收支执行表 </t>
  </si>
  <si>
    <t>收       入</t>
  </si>
  <si>
    <t>转移性收入</t>
  </si>
  <si>
    <t>转移性支出</t>
  </si>
  <si>
    <t>上级补助收入</t>
  </si>
  <si>
    <t xml:space="preserve">    社会保障和就业</t>
  </si>
  <si>
    <t xml:space="preserve">    城乡社区</t>
  </si>
  <si>
    <t xml:space="preserve">    其他收入</t>
  </si>
  <si>
    <t xml:space="preserve">地方政府债务转贷收入 </t>
  </si>
  <si>
    <t>上年结转</t>
  </si>
  <si>
    <t>表11</t>
  </si>
  <si>
    <t>2022年巫山县国有资本经营预算收支执行表</t>
  </si>
  <si>
    <t xml:space="preserve">      单位：万元</t>
  </si>
  <si>
    <t>收      入</t>
  </si>
  <si>
    <t>支       出</t>
  </si>
  <si>
    <t>一、利润收入</t>
  </si>
  <si>
    <t>一、调出资金</t>
  </si>
  <si>
    <t>二、产权转让收入</t>
  </si>
  <si>
    <t>三、其他国有资本经营预算收入</t>
  </si>
  <si>
    <t>表12</t>
  </si>
  <si>
    <t>2022年巫山县社会保险基金预算收支执行表</t>
  </si>
  <si>
    <t>全县收入合计</t>
  </si>
  <si>
    <t>全县支出合计</t>
  </si>
  <si>
    <t>一、基本养老保险基金收入</t>
  </si>
  <si>
    <t>一、基本养老保险基金支出</t>
  </si>
  <si>
    <t>城镇企业职工基本养老保险基金</t>
  </si>
  <si>
    <t>城乡居民社会养老保险基金</t>
  </si>
  <si>
    <t>机关事业养老保险基金</t>
  </si>
  <si>
    <t>二、基本医疗保险基金收入</t>
  </si>
  <si>
    <t>二、基本医疗保险基金支出</t>
  </si>
  <si>
    <t>城镇职工基本医疗保险基金
（含生育保险）</t>
  </si>
  <si>
    <t>城镇职工基本医疗保险基金（含生育保险）</t>
  </si>
  <si>
    <t>城乡居民合作医疗保险基金</t>
  </si>
  <si>
    <t>三、失业保险基金收入</t>
  </si>
  <si>
    <t>三、失业保险基金支出</t>
  </si>
  <si>
    <t>四、工伤保险基金收入</t>
  </si>
  <si>
    <t>四、工伤保险基金支出</t>
  </si>
  <si>
    <t>五.城乡医疗救助</t>
  </si>
  <si>
    <t>五.城乡医疗救助支出</t>
  </si>
  <si>
    <t>六.再就业和技能提升行动</t>
  </si>
  <si>
    <t>六.再就业和技能提升行动支出</t>
  </si>
  <si>
    <t>七、上年结转收入</t>
  </si>
  <si>
    <t>本年收支结余</t>
  </si>
  <si>
    <t>注：社会保险基金预算由市级统一编制，区县不编制社会保险基金预算。</t>
  </si>
  <si>
    <t>表13</t>
  </si>
  <si>
    <t xml:space="preserve">2023年巫山县一般公共预算收支预算表 </t>
  </si>
  <si>
    <t xml:space="preserve">          单位：万元</t>
  </si>
  <si>
    <t>2022年决算数</t>
  </si>
  <si>
    <t>2023年预算数</t>
  </si>
  <si>
    <t>预算数为上年决算数的%</t>
  </si>
  <si>
    <t>2022年预算数</t>
  </si>
  <si>
    <t>预算数为上年预算数的%</t>
  </si>
  <si>
    <t xml:space="preserve">   一般公共服务支出</t>
  </si>
  <si>
    <t xml:space="preserve">    增值税</t>
  </si>
  <si>
    <t xml:space="preserve">    公共安全支出</t>
  </si>
  <si>
    <t xml:space="preserve">    企业所得税</t>
  </si>
  <si>
    <t xml:space="preserve">    教育支出（不含离退休、社保、公积金）</t>
  </si>
  <si>
    <t xml:space="preserve">    个人所得税</t>
  </si>
  <si>
    <t xml:space="preserve">    科学技术支出</t>
  </si>
  <si>
    <t xml:space="preserve">    资源税</t>
  </si>
  <si>
    <t xml:space="preserve">    文化体育与传媒支出</t>
  </si>
  <si>
    <t xml:space="preserve">    城市维护建设税</t>
  </si>
  <si>
    <t xml:space="preserve">    社会保障和就业支出</t>
  </si>
  <si>
    <t xml:space="preserve">    房产税</t>
  </si>
  <si>
    <t xml:space="preserve">    卫生健康支出</t>
  </si>
  <si>
    <t xml:space="preserve">    印花税</t>
  </si>
  <si>
    <t xml:space="preserve">    节能环保支出</t>
  </si>
  <si>
    <t xml:space="preserve">    城镇土地使用税</t>
  </si>
  <si>
    <t xml:space="preserve">    城乡社区支出</t>
  </si>
  <si>
    <t xml:space="preserve">    土地增值税</t>
  </si>
  <si>
    <t xml:space="preserve">    农林水支出</t>
  </si>
  <si>
    <t xml:space="preserve">    耕地占用税</t>
  </si>
  <si>
    <t xml:space="preserve">    交通运输支出</t>
  </si>
  <si>
    <t xml:space="preserve">    契税</t>
  </si>
  <si>
    <t xml:space="preserve">    资源勘探工业信息等支出</t>
  </si>
  <si>
    <t xml:space="preserve">    烟叶税</t>
  </si>
  <si>
    <t xml:space="preserve">    商业服务业等支出</t>
  </si>
  <si>
    <t xml:space="preserve">    环境保护税</t>
  </si>
  <si>
    <t xml:space="preserve">    自然资源海洋气象等支出</t>
  </si>
  <si>
    <t xml:space="preserve">    住房保障支出</t>
  </si>
  <si>
    <t>　专项收入</t>
  </si>
  <si>
    <t xml:space="preserve">    灾害防治及应急管理支出</t>
  </si>
  <si>
    <t>　行政事业性收费收入</t>
  </si>
  <si>
    <t xml:space="preserve">    预备费</t>
  </si>
  <si>
    <t>　罚没收入</t>
  </si>
  <si>
    <t xml:space="preserve">   其他支出</t>
  </si>
  <si>
    <t>　国有资源(资产)有偿使用收入</t>
  </si>
  <si>
    <t xml:space="preserve">  债务付息支出</t>
  </si>
  <si>
    <t xml:space="preserve">    捐赠收入</t>
  </si>
  <si>
    <t xml:space="preserve">  债务发行费用支出</t>
  </si>
  <si>
    <t xml:space="preserve">    政府住房基金收入</t>
  </si>
  <si>
    <t xml:space="preserve">   其他收入</t>
  </si>
  <si>
    <t>一、上解中央和市级支出</t>
  </si>
  <si>
    <t>二、债务还本支出</t>
  </si>
  <si>
    <t>三、动用预算稳定调节基金</t>
  </si>
  <si>
    <t>四、债务转贷收入</t>
  </si>
  <si>
    <t>五、调入资金</t>
  </si>
  <si>
    <t>注:将 2022 年和 2023 年同期增值税留抵退税返加回收入计算后,一般公共预算收入和税收收入预算数分别为上年执行数的 107.5% 、120.8%。</t>
  </si>
  <si>
    <t>表14</t>
  </si>
  <si>
    <t xml:space="preserve">2023年巫山县一般公共预算本级支出预算表 </t>
  </si>
  <si>
    <t>代码</t>
  </si>
  <si>
    <r>
      <t xml:space="preserve">预  </t>
    </r>
    <r>
      <rPr>
        <sz val="14"/>
        <rFont val="黑体"/>
        <family val="3"/>
      </rPr>
      <t>算</t>
    </r>
    <r>
      <rPr>
        <sz val="14"/>
        <rFont val="黑体"/>
        <family val="3"/>
      </rPr>
      <t xml:space="preserve">  </t>
    </r>
    <r>
      <rPr>
        <sz val="14"/>
        <rFont val="黑体"/>
        <family val="3"/>
      </rPr>
      <t>数</t>
    </r>
  </si>
  <si>
    <t xml:space="preserve">  一般公共服务</t>
  </si>
  <si>
    <t xml:space="preserve">    人大事务</t>
  </si>
  <si>
    <t xml:space="preserve">      行政运行</t>
  </si>
  <si>
    <t xml:space="preserve">      人大会议</t>
  </si>
  <si>
    <t xml:space="preserve">      事业运行</t>
  </si>
  <si>
    <t xml:space="preserve">      其他人大事务支出</t>
  </si>
  <si>
    <t xml:space="preserve">    政协事务</t>
  </si>
  <si>
    <t xml:space="preserve">      一般行政管理事务</t>
  </si>
  <si>
    <t xml:space="preserve">      政协会议</t>
  </si>
  <si>
    <t xml:space="preserve">      委员视察</t>
  </si>
  <si>
    <t xml:space="preserve">    政府办公厅(室)及相关机构事务</t>
  </si>
  <si>
    <t xml:space="preserve">      信访事务</t>
  </si>
  <si>
    <t xml:space="preserve">      其他政府办公厅（室）及相关机构事务支出</t>
  </si>
  <si>
    <t xml:space="preserve">    发展与改革事务</t>
  </si>
  <si>
    <t xml:space="preserve">      其他发展与改革事务支出</t>
  </si>
  <si>
    <t xml:space="preserve">    统计信息事务</t>
  </si>
  <si>
    <t xml:space="preserve">      专项统计业务</t>
  </si>
  <si>
    <t xml:space="preserve">      统计抽样调查</t>
  </si>
  <si>
    <t xml:space="preserve">      其他统计信息事务支出</t>
  </si>
  <si>
    <t xml:space="preserve">    财政事务</t>
  </si>
  <si>
    <t xml:space="preserve">      其他财政事务支出</t>
  </si>
  <si>
    <t xml:space="preserve">    税收事务</t>
  </si>
  <si>
    <t xml:space="preserve">      其他税收事务支出</t>
  </si>
  <si>
    <t xml:space="preserve">    纪检监察事务</t>
  </si>
  <si>
    <t xml:space="preserve">      其他纪检监察事务支出</t>
  </si>
  <si>
    <t xml:space="preserve">    商贸事务</t>
  </si>
  <si>
    <t xml:space="preserve">      招商引资</t>
  </si>
  <si>
    <t xml:space="preserve">      其他商贸事务支出</t>
  </si>
  <si>
    <t xml:space="preserve">    档案事务</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</si>
  <si>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</si>
  <si>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</si>
  <si>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</si>
  <si>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</si>
  <si>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</si>
  <si>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</si>
  <si>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</si>
  <si>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</si>
  <si>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</si>
  <si>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</si>
  <si>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</si>
  <si>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</si>
  <si>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</si>
  <si>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其他统战事务支出</t>
  </si>
  <si>
    <t xml:space="preserve">    其他共产党事务支出</t>
  </si>
  <si>
    <t xml:space="preserve">      其他共产党事务支出</t>
  </si>
  <si>
    <t xml:space="preserve">    市场监督管理事务</t>
  </si>
  <si>
    <t xml:space="preserve">      市场主体管理</t>
  </si>
  <si>
    <t xml:space="preserve">      市场秩序执法</t>
  </si>
  <si>
    <t xml:space="preserve">      质量基础</t>
  </si>
  <si>
    <t xml:space="preserve">      药品事务</t>
  </si>
  <si>
    <t xml:space="preserve">      化妆品事务</t>
  </si>
  <si>
    <t xml:space="preserve">      质量安全监管</t>
  </si>
  <si>
    <t xml:space="preserve">      食品安全监管</t>
  </si>
  <si>
    <t xml:space="preserve">      其他市场监督管理事务</t>
  </si>
  <si>
    <t xml:space="preserve">    其他一般公共服务支出</t>
  </si>
  <si>
    <t xml:space="preserve">      其他一般公共服务支出</t>
  </si>
  <si>
    <t xml:space="preserve">  公共安全支出</t>
  </si>
  <si>
    <t xml:space="preserve">    公安</t>
  </si>
  <si>
    <t xml:space="preserve">      执法办案</t>
  </si>
  <si>
    <t xml:space="preserve">      其他公安支出</t>
  </si>
  <si>
    <t xml:space="preserve">    司法</t>
  </si>
  <si>
    <t xml:space="preserve">      基层司法业务</t>
  </si>
  <si>
    <t xml:space="preserve">      普法宣传</t>
  </si>
  <si>
    <t xml:space="preserve">      公共法律服务</t>
  </si>
  <si>
    <t xml:space="preserve">      社区矫正</t>
  </si>
  <si>
    <t xml:space="preserve">      法治建设</t>
  </si>
  <si>
    <t xml:space="preserve">      其他司法支出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</si>
  <si>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</si>
  <si>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</si>
  <si>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</si>
  <si>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</si>
  <si>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</si>
  <si>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</si>
  <si>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</si>
  <si>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</si>
  <si>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</si>
  <si>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</si>
  <si>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中等职业教育</t>
  </si>
  <si>
    <t xml:space="preserve">    特殊教育</t>
  </si>
  <si>
    <t xml:space="preserve">      特殊学校教育</t>
  </si>
  <si>
    <t xml:space="preserve">    进修及培训</t>
  </si>
  <si>
    <t xml:space="preserve">      教师进修</t>
  </si>
  <si>
    <t xml:space="preserve">      干部教育</t>
  </si>
  <si>
    <t xml:space="preserve">  科学技术支出</t>
  </si>
  <si>
    <t xml:space="preserve">    科学技术管理事务</t>
  </si>
  <si>
    <t xml:space="preserve">      其他科学技术管理事务支出</t>
  </si>
  <si>
    <t xml:space="preserve">    社会科学</t>
  </si>
  <si>
    <t xml:space="preserve">      社会科学研究机构</t>
  </si>
  <si>
    <t xml:space="preserve">      其他社会科学支出</t>
  </si>
  <si>
    <t xml:space="preserve">    科学技术普及</t>
  </si>
  <si>
    <t xml:space="preserve">      机构运行</t>
  </si>
  <si>
    <t xml:space="preserve">      科普活动</t>
  </si>
  <si>
    <t xml:space="preserve">      其他科学技术普及支出</t>
  </si>
  <si>
    <t xml:space="preserve">    其他科学技术支出</t>
  </si>
  <si>
    <t xml:space="preserve">      其他科学技术支出</t>
  </si>
  <si>
    <t xml:space="preserve">  文化旅游体育与传媒支出</t>
  </si>
  <si>
    <t xml:space="preserve">    文化和旅游</t>
  </si>
  <si>
    <t xml:space="preserve">      图书馆</t>
  </si>
  <si>
    <t xml:space="preserve">      文化活动</t>
  </si>
  <si>
    <t xml:space="preserve">      群众文化</t>
  </si>
  <si>
    <t xml:space="preserve">      文化创作与保护</t>
  </si>
  <si>
    <t xml:space="preserve">      文化和旅游市场管理</t>
  </si>
  <si>
    <t xml:space="preserve">      文化和旅游管理事务</t>
  </si>
  <si>
    <t xml:space="preserve">      其他文化和旅游支出</t>
  </si>
  <si>
    <t xml:space="preserve">    文物</t>
  </si>
  <si>
    <t xml:space="preserve">      文物保护</t>
  </si>
  <si>
    <t xml:space="preserve">      博物馆</t>
  </si>
  <si>
    <t xml:space="preserve">      其他文物支出</t>
  </si>
  <si>
    <t xml:space="preserve">    体育</t>
  </si>
  <si>
    <t xml:space="preserve">      体育场馆</t>
  </si>
  <si>
    <t xml:space="preserve">      群众体育</t>
  </si>
  <si>
    <t xml:space="preserve">    新闻出版电影</t>
  </si>
  <si>
    <t xml:space="preserve">      电影</t>
  </si>
  <si>
    <t xml:space="preserve">    广播电视</t>
  </si>
  <si>
    <t xml:space="preserve">      广播电视事务</t>
  </si>
  <si>
    <t xml:space="preserve">      其他广播电视支出</t>
  </si>
  <si>
    <t xml:space="preserve">    其他文化旅游体育与传媒支出</t>
  </si>
  <si>
    <t xml:space="preserve">      宣传文化发展专项支出</t>
  </si>
  <si>
    <t xml:space="preserve">  社会保障和就业支出</t>
  </si>
  <si>
    <t xml:space="preserve">    人力资源和社会保障管理事务</t>
  </si>
  <si>
    <t xml:space="preserve">      就业管理事务</t>
  </si>
  <si>
    <t xml:space="preserve">      社会保险经办机构</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</si>
  <si>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</si>
  <si>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</si>
  <si>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</si>
  <si>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</si>
  <si>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</si>
  <si>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</si>
  <si>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行政事业单位养老支出</t>
  </si>
  <si>
    <t xml:space="preserve">      行政单位离退休</t>
  </si>
  <si>
    <t xml:space="preserve">      事业单位离退休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</si>
  <si>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</si>
  <si>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</si>
  <si>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</si>
  <si>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</si>
  <si>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</si>
  <si>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</si>
  <si>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</si>
  <si>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</si>
  <si>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</si>
  <si>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</si>
  <si>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</si>
  <si>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</si>
  <si>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</si>
  <si>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</si>
  <si>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</si>
  <si>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</si>
  <si>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</si>
  <si>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</si>
  <si>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军队转业干部安置</t>
  </si>
  <si>
    <t xml:space="preserve">      其他退役安置支出</t>
  </si>
  <si>
    <t xml:space="preserve">    社会福利</t>
  </si>
  <si>
    <t xml:space="preserve">      儿童福利</t>
  </si>
  <si>
    <t xml:space="preserve">      老年福利</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</si>
  <si>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</si>
  <si>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</si>
  <si>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</si>
  <si>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</si>
  <si>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</si>
  <si>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</si>
  <si>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</si>
  <si>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</si>
  <si>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</si>
  <si>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</si>
  <si>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</si>
  <si>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</si>
  <si>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</si>
  <si>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</si>
  <si>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</si>
  <si>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</si>
  <si>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</si>
  <si>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</si>
  <si>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</si>
  <si>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</si>
  <si>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</si>
  <si>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</si>
  <si>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</si>
  <si>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退役军人管理事务</t>
  </si>
  <si>
    <t xml:space="preserve">      拥军优属</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</si>
  <si>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</si>
  <si>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</si>
  <si>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</si>
  <si>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</si>
  <si>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</si>
  <si>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</si>
  <si>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</si>
  <si>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</si>
  <si>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</si>
  <si>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</si>
  <si>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</si>
  <si>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</si>
  <si>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</si>
  <si>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</si>
  <si>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</si>
  <si>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</si>
  <si>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</si>
  <si>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</si>
  <si>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</si>
  <si>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</si>
  <si>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</si>
  <si>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</si>
  <si>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</si>
  <si>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</si>
  <si>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计划生育事务</t>
  </si>
  <si>
    <t xml:space="preserve">      计划生育服务</t>
  </si>
  <si>
    <t xml:space="preserve">      其他计划生育事务支出</t>
  </si>
  <si>
    <t xml:space="preserve">    行政事业单位医疗</t>
  </si>
  <si>
    <t xml:space="preserve">      行政单位医疗</t>
  </si>
  <si>
    <t xml:space="preserve">      事业单位医疗</t>
  </si>
  <si>
    <t xml:space="preserve">      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</si>
  <si>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</si>
  <si>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</si>
  <si>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</si>
  <si>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</si>
  <si>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优抚对象医疗</t>
  </si>
  <si>
    <t xml:space="preserve">      优抚对象医疗补助</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</si>
  <si>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</si>
  <si>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</si>
  <si>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</si>
  <si>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</si>
  <si>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</si>
  <si>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</si>
  <si>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</si>
  <si>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</si>
  <si>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</si>
  <si>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</si>
  <si>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其他环境保护管理事务支出</t>
  </si>
  <si>
    <t xml:space="preserve">    污染防治</t>
  </si>
  <si>
    <t xml:space="preserve">      水体</t>
  </si>
  <si>
    <t xml:space="preserve">      固体废弃物与化学品</t>
  </si>
  <si>
    <t xml:space="preserve">      其他污染防治支出</t>
  </si>
  <si>
    <t xml:space="preserve">    自然生态保护</t>
  </si>
  <si>
    <t xml:space="preserve">      农村环境保护</t>
  </si>
  <si>
    <t xml:space="preserve">      自然保护地</t>
  </si>
  <si>
    <t xml:space="preserve">      其他自然生态保护支出</t>
  </si>
  <si>
    <t xml:space="preserve">    天然林保护</t>
  </si>
  <si>
    <t xml:space="preserve">      森林管护</t>
  </si>
  <si>
    <t xml:space="preserve">      社会保险补助</t>
  </si>
  <si>
    <t xml:space="preserve">      政策性社会性支出补助</t>
  </si>
  <si>
    <t xml:space="preserve">    退耕还林还草</t>
  </si>
  <si>
    <t xml:space="preserve">      退耕现金</t>
  </si>
  <si>
    <t xml:space="preserve">      其他退耕还林还草支出</t>
  </si>
  <si>
    <t xml:space="preserve">    能源节约利用</t>
  </si>
  <si>
    <t xml:space="preserve">    其他节能环保支出</t>
  </si>
  <si>
    <t xml:space="preserve">      其他节能环保支出</t>
  </si>
  <si>
    <t xml:space="preserve">  城乡社区支出</t>
  </si>
  <si>
    <t xml:space="preserve">    城乡社区管理事务</t>
  </si>
  <si>
    <t xml:space="preserve">      其他城乡社区管理事务支出</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</si>
  <si>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</si>
  <si>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</si>
  <si>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</si>
  <si>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</si>
  <si>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</si>
  <si>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农林水支出</t>
  </si>
  <si>
    <t xml:space="preserve">    农业农村</t>
  </si>
  <si>
    <t xml:space="preserve">      科技转化与推广服务</t>
  </si>
  <si>
    <t xml:space="preserve">      病虫害控制</t>
  </si>
  <si>
    <t xml:space="preserve">      执法监管</t>
  </si>
  <si>
    <t xml:space="preserve">      农村合作经济</t>
  </si>
  <si>
    <t xml:space="preserve">      农业资源保护修复与利用</t>
  </si>
  <si>
    <t xml:space="preserve">      农村道路建设</t>
  </si>
  <si>
    <t xml:space="preserve">      渔业发展</t>
  </si>
  <si>
    <t xml:space="preserve">      农田建设</t>
  </si>
  <si>
    <t xml:space="preserve">      其他农业农村支出</t>
  </si>
  <si>
    <t xml:space="preserve">    林业和草原</t>
  </si>
  <si>
    <t xml:space="preserve">      事业机构</t>
  </si>
  <si>
    <t xml:space="preserve">      森林资源培育</t>
  </si>
  <si>
    <t xml:space="preserve">      森林资源管理</t>
  </si>
  <si>
    <t xml:space="preserve">      森林生态效益补偿</t>
  </si>
  <si>
    <t xml:space="preserve">      动植物保护</t>
  </si>
  <si>
    <t xml:space="preserve">      湿地保护</t>
  </si>
  <si>
    <t xml:space="preserve">      执法与监督</t>
  </si>
  <si>
    <t xml:space="preserve">      林区公共支出</t>
  </si>
  <si>
    <t xml:space="preserve">      林业草原防灾减灾</t>
  </si>
  <si>
    <t xml:space="preserve">      其他林业和草原支出</t>
  </si>
  <si>
    <t xml:space="preserve">    水利</t>
  </si>
  <si>
    <t xml:space="preserve">      水利工程建设</t>
  </si>
  <si>
    <t xml:space="preserve">      水利工程运行与维护</t>
  </si>
  <si>
    <t xml:space="preserve">      水利前期工作</t>
  </si>
  <si>
    <t xml:space="preserve">      水土保持</t>
  </si>
  <si>
    <t xml:space="preserve">      水文测报</t>
  </si>
  <si>
    <t xml:space="preserve">      抗旱</t>
  </si>
  <si>
    <t xml:space="preserve">      农村水利</t>
  </si>
  <si>
    <t xml:space="preserve">      其他水利支出</t>
  </si>
  <si>
    <t xml:space="preserve">      农村基础设施建设</t>
  </si>
  <si>
    <t xml:space="preserve">    农村综合改革</t>
  </si>
  <si>
    <t xml:space="preserve">      对村级公益事业建设的补助</t>
  </si>
  <si>
    <t xml:space="preserve">      对村民委员会和村党支部的补助</t>
  </si>
  <si>
    <t xml:space="preserve">    普惠金融发展支出</t>
  </si>
  <si>
    <t xml:space="preserve">      农业保险保费补贴</t>
  </si>
  <si>
    <t xml:space="preserve">      创业担保贷款贴息及奖补</t>
  </si>
  <si>
    <t xml:space="preserve">  交通运输支出</t>
  </si>
  <si>
    <t xml:space="preserve">    公路水路运输</t>
  </si>
  <si>
    <t xml:space="preserve">      公路建设</t>
  </si>
  <si>
    <t xml:space="preserve">      公路养护</t>
  </si>
  <si>
    <t xml:space="preserve">      公路运输管理</t>
  </si>
  <si>
    <t xml:space="preserve">      水路运输管理支出</t>
  </si>
  <si>
    <t xml:space="preserve">      其他公路水路运输支出</t>
  </si>
  <si>
    <t xml:space="preserve">    车辆购置税支出</t>
  </si>
  <si>
    <t xml:space="preserve">      车辆购置税用于公路等基础设施建设支出</t>
  </si>
  <si>
    <t xml:space="preserve">    其他交通运输支出</t>
  </si>
  <si>
    <t xml:space="preserve">      公共交通运营补助</t>
  </si>
  <si>
    <t xml:space="preserve">  资源勘探工业信息等支出</t>
  </si>
  <si>
    <t xml:space="preserve">    支持中小企业发展和管理支出</t>
  </si>
  <si>
    <t xml:space="preserve">      中小企业发展专项</t>
  </si>
  <si>
    <t xml:space="preserve">      其他支持中小企业发展和管理支出</t>
  </si>
  <si>
    <t xml:space="preserve">    其他资源勘探工业信息等支出</t>
  </si>
  <si>
    <t xml:space="preserve">      其他资源勘探工业信息等支出</t>
  </si>
  <si>
    <t xml:space="preserve">  商业服务业等支出</t>
  </si>
  <si>
    <t xml:space="preserve">    商业流通事务</t>
  </si>
  <si>
    <t xml:space="preserve">      其他商业流通事务支出</t>
  </si>
  <si>
    <t xml:space="preserve">  自然资源海洋气象等支出</t>
  </si>
  <si>
    <t xml:space="preserve">    自然资源事务</t>
  </si>
  <si>
    <t xml:space="preserve">      自然资源规划及管理</t>
  </si>
  <si>
    <t xml:space="preserve">      自然资源利用与保护</t>
  </si>
  <si>
    <t xml:space="preserve">      土地资源储备支出</t>
  </si>
  <si>
    <t xml:space="preserve">      其他自然资源事务支出</t>
  </si>
  <si>
    <t xml:space="preserve">    气象事务</t>
  </si>
  <si>
    <t xml:space="preserve">      气象事业机构</t>
  </si>
  <si>
    <t xml:space="preserve">      气象预报预测</t>
  </si>
  <si>
    <t xml:space="preserve">      其他气象事务支出</t>
  </si>
  <si>
    <t xml:space="preserve">  住房保障支出</t>
  </si>
  <si>
    <t xml:space="preserve">    保障性安居工程支出</t>
  </si>
  <si>
    <t xml:space="preserve">      沉陷区治理</t>
  </si>
  <si>
    <t xml:space="preserve">      棚户区改造</t>
  </si>
  <si>
    <t xml:space="preserve">      农村危房改造</t>
  </si>
  <si>
    <t xml:space="preserve">      公共租赁住房</t>
  </si>
  <si>
    <t xml:space="preserve">      保障性住房租金补贴</t>
  </si>
  <si>
    <t xml:space="preserve">      老旧小区改造</t>
  </si>
  <si>
    <t xml:space="preserve">      保障性租赁住房</t>
  </si>
  <si>
    <t xml:space="preserve">      其他保障性安居工程支出</t>
  </si>
  <si>
    <t xml:space="preserve">    住房改革支出</t>
  </si>
  <si>
    <t xml:space="preserve">      住房公积金</t>
  </si>
  <si>
    <t xml:space="preserve">  灾害防治及应急管理支出</t>
  </si>
  <si>
    <t xml:space="preserve">    应急管理事务</t>
  </si>
  <si>
    <t xml:space="preserve">      应急救援</t>
  </si>
  <si>
    <t xml:space="preserve">      其他应急管理支出</t>
  </si>
  <si>
    <t xml:space="preserve">    消防救援事务</t>
  </si>
  <si>
    <t xml:space="preserve">      其他消防救援事务支出</t>
  </si>
  <si>
    <t xml:space="preserve">    自然灾害防治</t>
  </si>
  <si>
    <t xml:space="preserve">      地质灾害防治</t>
  </si>
  <si>
    <t xml:space="preserve">    自然灾害救灾及恢复重建支出</t>
  </si>
  <si>
    <t xml:space="preserve">      自然灾害救灾补助</t>
  </si>
  <si>
    <t xml:space="preserve">      自然灾害灾后重建补助</t>
  </si>
  <si>
    <t xml:space="preserve">  预备费</t>
  </si>
  <si>
    <t xml:space="preserve">  其他支出</t>
  </si>
  <si>
    <t xml:space="preserve">    年初预留</t>
  </si>
  <si>
    <t xml:space="preserve">    其他支出</t>
  </si>
  <si>
    <t xml:space="preserve">    地方政府一般债务付息支出</t>
  </si>
  <si>
    <t xml:space="preserve">      地方政府一般债券付息支出</t>
  </si>
  <si>
    <t xml:space="preserve">      地方政府向国际组织借款付息支出</t>
  </si>
  <si>
    <t xml:space="preserve">    地方政府一般债务发行费用支出</t>
  </si>
  <si>
    <t>表15</t>
  </si>
  <si>
    <t>（按功能分类科目的基本支出和项目支出）</t>
  </si>
  <si>
    <t>项         目</t>
  </si>
  <si>
    <t>预 算 数</t>
  </si>
  <si>
    <t>小计</t>
  </si>
  <si>
    <t>基本支出</t>
  </si>
  <si>
    <t>项目支出</t>
  </si>
  <si>
    <t>预备费</t>
  </si>
  <si>
    <r>
      <t>注：在功能分类的基础上，为衔接表</t>
    </r>
    <r>
      <rPr>
        <sz val="10"/>
        <rFont val="Arial"/>
        <family val="2"/>
      </rPr>
      <t>16</t>
    </r>
    <r>
      <rPr>
        <sz val="10"/>
        <rFont val="宋体"/>
        <family val="0"/>
      </rPr>
      <t>，将每类支出分为基本支出和项目支出。基本支出，是指部门、单位为保障其机构正常运转、完成日常工作任务所发生的支出，包括人员经费和公用经费；项目支出，是指部门、单位为完成特定的工作任务和事业发展目标，在基本支出之外所发生的支出。</t>
    </r>
  </si>
  <si>
    <t>表16</t>
  </si>
  <si>
    <t>2023年巫山县一般公共预算本级基本支出预算表</t>
  </si>
  <si>
    <t>（按经济分类科目）</t>
  </si>
  <si>
    <t>科目编码</t>
  </si>
  <si>
    <t xml:space="preserve">       科目名称</t>
  </si>
  <si>
    <t>预算数</t>
  </si>
  <si>
    <t>本级基本支出合计</t>
  </si>
  <si>
    <t>501</t>
  </si>
  <si>
    <t>机关工资福利支出</t>
  </si>
  <si>
    <t>工资奖金津补贴</t>
  </si>
  <si>
    <t>社会保障缴费</t>
  </si>
  <si>
    <t>住房公积金</t>
  </si>
  <si>
    <t>其他工资福利支出</t>
  </si>
  <si>
    <t>502</t>
  </si>
  <si>
    <t>机关商品和服务支出</t>
  </si>
  <si>
    <t>办公经费</t>
  </si>
  <si>
    <t>会议费</t>
  </si>
  <si>
    <t>培训费</t>
  </si>
  <si>
    <t>专用材料购置费</t>
  </si>
  <si>
    <t>委托业务费</t>
  </si>
  <si>
    <t>公务接待费</t>
  </si>
  <si>
    <t>公务用车运行维护费</t>
  </si>
  <si>
    <t>维修（护）费</t>
  </si>
  <si>
    <t>其他商品和服务支出</t>
  </si>
  <si>
    <t>503</t>
  </si>
  <si>
    <t>机关资本性支出（一）</t>
  </si>
  <si>
    <t>公务用车购置</t>
  </si>
  <si>
    <t>设备购置</t>
  </si>
  <si>
    <t>505</t>
  </si>
  <si>
    <t>对事业单位经常性补助</t>
  </si>
  <si>
    <t>工资福利支出</t>
  </si>
  <si>
    <t>商品和服务支出</t>
  </si>
  <si>
    <t>506</t>
  </si>
  <si>
    <t>对事业单位资本性补助</t>
  </si>
  <si>
    <t>资本性支出（一）</t>
  </si>
  <si>
    <t>509</t>
  </si>
  <si>
    <t>对个人和家庭的补助</t>
  </si>
  <si>
    <t>社会福利和救助</t>
  </si>
  <si>
    <t>离退休费</t>
  </si>
  <si>
    <t>表17</t>
  </si>
  <si>
    <t xml:space="preserve">2023年巫山县一般公共预算转移支付收支预算表 </t>
  </si>
  <si>
    <t>一、上解支出</t>
  </si>
  <si>
    <t>（一）一般性转移支付收入</t>
  </si>
  <si>
    <t xml:space="preserve">    体制上解支出</t>
  </si>
  <si>
    <t xml:space="preserve">      所得税基数返还收入 </t>
  </si>
  <si>
    <t xml:space="preserve">    专项上解支出</t>
  </si>
  <si>
    <t xml:space="preserve">      增值税税收返还收入</t>
  </si>
  <si>
    <t>二、地方政府一般债务还本支出</t>
  </si>
  <si>
    <t xml:space="preserve">      消费税税收返还收入</t>
  </si>
  <si>
    <t xml:space="preserve">      体制补助收入</t>
  </si>
  <si>
    <t xml:space="preserve">      均衡性转移支付收入</t>
  </si>
  <si>
    <t xml:space="preserve">      县级基本财力保障机制奖补资金收入</t>
  </si>
  <si>
    <t xml:space="preserve">      结算补助收入</t>
  </si>
  <si>
    <t xml:space="preserve">      重点生态功能区转移支付收入</t>
  </si>
  <si>
    <t xml:space="preserve">      固定数额补助收入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</si>
  <si>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</si>
  <si>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</si>
  <si>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</si>
  <si>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</si>
  <si>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</si>
  <si>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</si>
  <si>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</si>
  <si>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农林水共同财政事权转移支付收入</t>
  </si>
  <si>
    <t xml:space="preserve">      交通运输共同财政事权转移支付收入</t>
  </si>
  <si>
    <t xml:space="preserve">      住房保障共同财政事权转移支付收入</t>
  </si>
  <si>
    <t xml:space="preserve">      其他一般性转移支付收入</t>
  </si>
  <si>
    <t>（二）专项转移支付收入</t>
  </si>
  <si>
    <t xml:space="preserve">      文化旅游体育与传媒</t>
  </si>
  <si>
    <t xml:space="preserve">      卫生健康</t>
  </si>
  <si>
    <t xml:space="preserve">      节能环保</t>
  </si>
  <si>
    <t xml:space="preserve">      农林水</t>
  </si>
  <si>
    <t xml:space="preserve">      交通运输</t>
  </si>
  <si>
    <t xml:space="preserve">      资源勘探工业信息等</t>
  </si>
  <si>
    <t xml:space="preserve">      商业服务业等</t>
  </si>
  <si>
    <t xml:space="preserve">      住房保障</t>
  </si>
  <si>
    <t xml:space="preserve">      灾害防治及应急管理</t>
  </si>
  <si>
    <t>二、上年结余收入</t>
  </si>
  <si>
    <t xml:space="preserve">   从政府性基金预算调入一般公共预算</t>
  </si>
  <si>
    <t xml:space="preserve">   从国有资本经营预算调入一般公共预算</t>
  </si>
  <si>
    <t>四、 动用预算稳定调节基金</t>
  </si>
  <si>
    <t>表18</t>
  </si>
  <si>
    <t xml:space="preserve">2023年巫山县一般公共预算转移支付支出预算表 </t>
  </si>
  <si>
    <t>表19</t>
  </si>
  <si>
    <t>支  出</t>
  </si>
  <si>
    <t xml:space="preserve">    重点生态功能区转移支付支出</t>
  </si>
  <si>
    <t xml:space="preserve">    固定数额补助收入</t>
  </si>
  <si>
    <t xml:space="preserve">    结算补助收入</t>
  </si>
  <si>
    <t>表20</t>
  </si>
  <si>
    <t xml:space="preserve">2023年巫山县政府性基金预算收支预算表 </t>
  </si>
  <si>
    <t xml:space="preserve">    国有土地使用权出让金</t>
  </si>
  <si>
    <t xml:space="preserve">    国有土地收益基金收入</t>
  </si>
  <si>
    <t xml:space="preserve">    城市基础设施配套费收入</t>
  </si>
  <si>
    <t xml:space="preserve">    污水处理费收入</t>
  </si>
  <si>
    <t xml:space="preserve">    其他政府性基金收入</t>
  </si>
  <si>
    <t xml:space="preserve">  债务付息付费支出</t>
  </si>
  <si>
    <t>政府性基金转移收入</t>
  </si>
  <si>
    <t xml:space="preserve">  基金上解支出</t>
  </si>
  <si>
    <t>上年结余收入</t>
  </si>
  <si>
    <t xml:space="preserve">  调出资金</t>
  </si>
  <si>
    <t>债务转贷收入</t>
  </si>
  <si>
    <t>注：1.本表直观反映2021年政府性基金预算收入与支出的平衡关系。
    2.收入总计（本级收入合计+转移性收入合计）=支出总计（本级支出合计+转移性支出合计）。</t>
  </si>
  <si>
    <t>表21</t>
  </si>
  <si>
    <t xml:space="preserve">2023年巫山县政府性基金预算本级支出预算表 </t>
  </si>
  <si>
    <t xml:space="preserve">    大中型水库移民后期扶持基金支出</t>
  </si>
  <si>
    <t xml:space="preserve">      移民补助</t>
  </si>
  <si>
    <t xml:space="preserve">      基础设施建设和经济发展</t>
  </si>
  <si>
    <t xml:space="preserve">    小型水库移民扶助基金安排的支出</t>
  </si>
  <si>
    <t xml:space="preserve">    国有土地使用权出让收入安排的支出</t>
  </si>
  <si>
    <t xml:space="preserve">      征地和拆迁补偿支出</t>
  </si>
  <si>
    <t xml:space="preserve">      农村基础设施建设支出</t>
  </si>
  <si>
    <t xml:space="preserve">      其他国有土地使用权出让收入安排的支出</t>
  </si>
  <si>
    <t xml:space="preserve">    城市基础设施配套费安排的支出</t>
  </si>
  <si>
    <t xml:space="preserve">      城市公共设施</t>
  </si>
  <si>
    <t xml:space="preserve">    污水处理费收入安排的支出</t>
  </si>
  <si>
    <t xml:space="preserve">      污水处理设施建设和运营</t>
  </si>
  <si>
    <t xml:space="preserve">    大中型水库库区基金安排的支出</t>
  </si>
  <si>
    <t xml:space="preserve">    三峡水库库区基金支出</t>
  </si>
  <si>
    <t xml:space="preserve">      解决移民遗留问题</t>
  </si>
  <si>
    <t xml:space="preserve">      其他三峡水库库区基金支出</t>
  </si>
  <si>
    <t xml:space="preserve">    国家重大水利工程建设基金安排的支出</t>
  </si>
  <si>
    <t xml:space="preserve">      三峡后续工作</t>
  </si>
  <si>
    <t xml:space="preserve">    其他政府性基金及对应专项债务收入安排的支出</t>
  </si>
  <si>
    <t xml:space="preserve">      其他地方自行试点项目收益专项债券收入安排的支出</t>
  </si>
  <si>
    <t xml:space="preserve">    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</si>
  <si>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</si>
  <si>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</si>
  <si>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</si>
  <si>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</si>
  <si>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用于其他社会公益事业的彩票公益金支出</t>
  </si>
  <si>
    <t xml:space="preserve">      国有土地使用权出让金债务付息支出</t>
  </si>
  <si>
    <t xml:space="preserve">      棚户区改造专项债券付息支出</t>
  </si>
  <si>
    <t xml:space="preserve">      其他地方自行试点项目收益专项债券付息支出</t>
  </si>
  <si>
    <t xml:space="preserve">      其他地方自行试点项目收益专项债务发行费用支出</t>
  </si>
  <si>
    <t>表22</t>
  </si>
  <si>
    <t xml:space="preserve">2023年巫山县政府性基金预算转移支付收支预算表 </t>
  </si>
  <si>
    <t>一、政府性基金上解支出</t>
  </si>
  <si>
    <t xml:space="preserve">    大中型水库移民后期扶持基金</t>
  </si>
  <si>
    <t xml:space="preserve">    小型水库移民扶助基金</t>
  </si>
  <si>
    <t xml:space="preserve">    国有土地使用权出让收入</t>
  </si>
  <si>
    <t xml:space="preserve">    三峡水库库区基金 </t>
  </si>
  <si>
    <t xml:space="preserve">    国家重大水利工程建设基金</t>
  </si>
  <si>
    <t xml:space="preserve">    彩票公益金 </t>
  </si>
  <si>
    <t>表23</t>
  </si>
  <si>
    <t xml:space="preserve">2023年巫山县国有资本经营预算收支预算表 </t>
  </si>
  <si>
    <t>一、解决历史遗留问题及改革成本支出</t>
  </si>
  <si>
    <t>二、股利、股息收入</t>
  </si>
  <si>
    <t xml:space="preserve">  国有企业棚户区改造</t>
  </si>
  <si>
    <t>三、产权转让收入</t>
  </si>
  <si>
    <t xml:space="preserve">  “三供一业”移交补助支出</t>
  </si>
  <si>
    <t>四、其他国有资本经营预算收入</t>
  </si>
  <si>
    <t xml:space="preserve">  其他历史遗留及改革成本支出</t>
  </si>
  <si>
    <t>二、国有企业资本金注入</t>
  </si>
  <si>
    <t xml:space="preserve">  支持科技进步支出</t>
  </si>
  <si>
    <t xml:space="preserve">  其他国有资本金注入</t>
  </si>
  <si>
    <t>三、金融企业国有资本经营预算支出</t>
  </si>
  <si>
    <t xml:space="preserve">   资本性支出</t>
  </si>
  <si>
    <t xml:space="preserve">   其他金融国有资本经营预算支出  </t>
  </si>
  <si>
    <t>四、其他国有资本经营预算支出</t>
  </si>
  <si>
    <t xml:space="preserve">  其他国有资本经营预算支出  </t>
  </si>
  <si>
    <t xml:space="preserve">   中央补助收入</t>
  </si>
  <si>
    <t xml:space="preserve">    调出资金</t>
  </si>
  <si>
    <t>注：1.本表直观反映2023年国有资本经营预算收入与支出的平衡关系。
    2.收入总计（本级收入合计+转移性收入合计）=支出总计（本级支出合计+转移性支出合计）。</t>
  </si>
  <si>
    <t>表24</t>
  </si>
  <si>
    <t>2023年巫山县社会保险基金收入预算表</t>
  </si>
  <si>
    <t xml:space="preserve">                        单位：万元</t>
  </si>
  <si>
    <t>项目</t>
  </si>
  <si>
    <t>一、企业职工基本养老保险基金收入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</si>
  <si>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</si>
  <si>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</si>
  <si>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</si>
  <si>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</si>
  <si>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</si>
  <si>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</si>
  <si>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社会保险基金预算由市级统一编制，区县不编制社会保险基金预算。</t>
  </si>
  <si>
    <t>表25</t>
  </si>
  <si>
    <t>2023年巫山县社会保险基金支出预算表</t>
  </si>
  <si>
    <t xml:space="preserve">         单位：万元</t>
  </si>
  <si>
    <t>一、企业职工基本养老保险基金支出</t>
  </si>
  <si>
    <t>二、城乡居民基本养老保险基金支出</t>
  </si>
  <si>
    <t>三、机关事业单位基本养老保险基金支出</t>
  </si>
  <si>
    <t>四、职工基本医疗保险基金支出</t>
  </si>
  <si>
    <t>五、居民基本医疗保险基金支出</t>
  </si>
  <si>
    <t>六、工伤保险基金本支出</t>
  </si>
  <si>
    <t>七、失业保险基金支出</t>
  </si>
  <si>
    <t>社会保险基金支出小计</t>
  </si>
  <si>
    <t>表26</t>
  </si>
  <si>
    <t>2023年巫山县社会保险基金结余预算表</t>
  </si>
  <si>
    <t xml:space="preserve">       单位：万元</t>
  </si>
  <si>
    <t>一、企业职工基本养老保险基金本年收支结余</t>
  </si>
  <si>
    <t>二、城乡居民基本养老保险基金本年收支结余</t>
  </si>
  <si>
    <t>三、机关事业单位基本养老保险基金本年收支结余</t>
  </si>
  <si>
    <t>四、职工基本医疗保险基金本年收支结余</t>
  </si>
  <si>
    <t>五、居民基本医疗保险基金本年收支结余</t>
  </si>
  <si>
    <t>六、工伤保险基金本年收支结余</t>
  </si>
  <si>
    <t>七、失业保险基金本年收支结余</t>
  </si>
  <si>
    <t>社会保险基金本年收支结余</t>
  </si>
  <si>
    <t>社会保险基金年末滚存结余</t>
  </si>
  <si>
    <t>表27</t>
  </si>
  <si>
    <t>巫山县2022年地方政府债务限额及余额情况表</t>
  </si>
  <si>
    <t>单位：亿元</t>
  </si>
  <si>
    <t>地   区</t>
  </si>
  <si>
    <t>2022年债务限额</t>
  </si>
  <si>
    <t>2022年债务余额预计执行数</t>
  </si>
  <si>
    <t>一般债务</t>
  </si>
  <si>
    <t>专项债务</t>
  </si>
  <si>
    <t>公  式</t>
  </si>
  <si>
    <t>A=B+C</t>
  </si>
  <si>
    <t>B</t>
  </si>
  <si>
    <t>C</t>
  </si>
  <si>
    <t>D=E+F</t>
  </si>
  <si>
    <t>E</t>
  </si>
  <si>
    <t>F</t>
  </si>
  <si>
    <t>巫山县</t>
  </si>
  <si>
    <t>注：1.本表反映上一年度本地区、本级及所属地区政府债务限额及余额预计执行数。</t>
  </si>
  <si>
    <t xml:space="preserve">    2.本表由县级以上地方各级财政部门在本级人民代表大会批准预算后二十日内公开。</t>
  </si>
  <si>
    <t>表28</t>
  </si>
  <si>
    <t>巫山县2022年和2023年地方政府一般债务余额情况表</t>
  </si>
  <si>
    <t>项    目</t>
  </si>
  <si>
    <t>一、2021年末地方政府一般债务余额实际数</t>
  </si>
  <si>
    <t>二、2022年末地方政府一般债务限额</t>
  </si>
  <si>
    <t>三、2022年地方政府一般债务发行额</t>
  </si>
  <si>
    <t xml:space="preserve">    其中：中央转贷地方的国际金融组织和外国政府贷款</t>
  </si>
  <si>
    <t xml:space="preserve">          2022年地方政府一般债券发行额</t>
  </si>
  <si>
    <t>四、2022年地方政府一般债务还本支出</t>
  </si>
  <si>
    <t>五、2022年末地方政府一般债务余额预计执行数</t>
  </si>
  <si>
    <t>六、2023年地方财政赤字</t>
  </si>
  <si>
    <t>七、2023年地方政府一般债务限额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</si>
  <si>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</si>
  <si>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表29</t>
  </si>
  <si>
    <t>巫山县2022年和2023年地方政府专项债务余额情况表</t>
  </si>
  <si>
    <t>一、2021年末地方政府专项债务余额实际数</t>
  </si>
  <si>
    <t>二、2022年末地方政府专项债务限额</t>
  </si>
  <si>
    <t>三、2022年地方政府专项债务发行额</t>
  </si>
  <si>
    <t>四、2022年地方政府专项债务还本支出</t>
  </si>
  <si>
    <t>五、2022年末地方政府专项债务余额预计执行数</t>
  </si>
  <si>
    <t>六、2023年地方政府专项债务新增限额</t>
  </si>
  <si>
    <t>七、2023年末地方政府专项债务限额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</si>
  <si>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</si>
  <si>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表30</t>
  </si>
  <si>
    <t>巫山县地方政府债券发行及还本付息情况表</t>
  </si>
  <si>
    <t>公式</t>
  </si>
  <si>
    <t>本地区</t>
  </si>
  <si>
    <t>本级</t>
  </si>
  <si>
    <t>一、2022年发行预计执行数</t>
  </si>
  <si>
    <t>A=B+D</t>
  </si>
  <si>
    <t>（一）一般债券</t>
  </si>
  <si>
    <t xml:space="preserve">   其中：再融资债券</t>
  </si>
  <si>
    <t>（二）专项债券</t>
  </si>
  <si>
    <t>D</t>
  </si>
  <si>
    <t>二、2022年还本支出预计执行数</t>
  </si>
  <si>
    <t>F=G+H</t>
  </si>
  <si>
    <t>G</t>
  </si>
  <si>
    <t>H</t>
  </si>
  <si>
    <t>三、2022年付息支出预计执行数</t>
  </si>
  <si>
    <t>I=J+K</t>
  </si>
  <si>
    <t>J</t>
  </si>
  <si>
    <t>K</t>
  </si>
  <si>
    <t>四、2023年还本支出预算数</t>
  </si>
  <si>
    <t>L=M+O</t>
  </si>
  <si>
    <t>M</t>
  </si>
  <si>
    <t xml:space="preserve">   其中：再融资</t>
  </si>
  <si>
    <t xml:space="preserve">         财政预算安排 </t>
  </si>
  <si>
    <t>N</t>
  </si>
  <si>
    <t>O</t>
  </si>
  <si>
    <t xml:space="preserve">         财政预算安排</t>
  </si>
  <si>
    <t>P</t>
  </si>
  <si>
    <t>五、2023年付息支出预算数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</si>
  <si>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</si>
  <si>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</si>
  <si>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</si>
  <si>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</si>
  <si>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表31</t>
  </si>
  <si>
    <t>巫山县2023年地方政府债务限额提前下达情况表</t>
  </si>
  <si>
    <t>下级</t>
  </si>
  <si>
    <t>一：2022年地方政府债务限额</t>
  </si>
  <si>
    <t>其中： 一般债务限额</t>
  </si>
  <si>
    <t xml:space="preserve">       专项债务限额</t>
  </si>
  <si>
    <t>二：提前下达的2023年地方政府债务限额</t>
  </si>
  <si>
    <t>注：本表反映本地区及本级预算中列示提前下达的新增地方政府债务限额情况，由县级以上地方各级财政部门在本级人民代表大会批准预算后二十日内公开。</t>
  </si>
  <si>
    <t>表32</t>
  </si>
  <si>
    <t>巫山县本级2023年年初新增地方政府债券资金安排表</t>
  </si>
  <si>
    <t>项目名称</t>
  </si>
  <si>
    <t>项目类型</t>
  </si>
  <si>
    <t>项目主管部门</t>
  </si>
  <si>
    <t>债券性质</t>
  </si>
  <si>
    <t>债券规模</t>
  </si>
  <si>
    <t>无</t>
  </si>
  <si>
    <t>注：本表反映本级当年提前下达的新增地方政府债券资金使用安排，由县级以上地方各级财政部门在本级人民代表大会批准预算后二十日内公开。</t>
  </si>
  <si>
    <t>编制单位：</t>
  </si>
  <si>
    <t>巫山县交通局（本级）</t>
  </si>
  <si>
    <t>航空航线补贴</t>
  </si>
  <si>
    <t>主管部门</t>
  </si>
  <si>
    <t>巫山县交通局</t>
  </si>
  <si>
    <t>当年预算</t>
  </si>
  <si>
    <t>项目概况</t>
  </si>
  <si>
    <t>巫山机场2023年开通南方航空（巫山-广州），瑞丽航空（昆明—巫山—烟台），重庆航空（重庆—巫山—深圳），长龙航空（杭州—巫山—重庆），四川航空（成都—巫山—武汉）等航线。</t>
  </si>
  <si>
    <t>立项依据</t>
  </si>
  <si>
    <t>四川航空保底补贴协议、南方航空航线定额补贴协议、长龙航空航线定额补贴协议，瑞丽航空定额补贴协议，重庆航空定额补贴协议</t>
  </si>
  <si>
    <t>当年绩效目标</t>
  </si>
  <si>
    <t>完成支付南方航空（巫山-广州），瑞丽航空（昆明—巫山—烟台），重庆航空（重庆—巫山—深圳），长龙航空（杭州—巫山—重庆），四川航空（成都—巫山—武汉）等航线补贴6500万元。</t>
  </si>
  <si>
    <t>绩效指标</t>
  </si>
  <si>
    <t>指标名称</t>
  </si>
  <si>
    <t>指标权重</t>
  </si>
  <si>
    <t>计量单位</t>
  </si>
  <si>
    <t>指标性质</t>
  </si>
  <si>
    <t>指标值</t>
  </si>
  <si>
    <t>巫山机场年货运吞吐量</t>
  </si>
  <si>
    <t>10</t>
  </si>
  <si>
    <t>吨</t>
  </si>
  <si>
    <t>≥</t>
  </si>
  <si>
    <t>30</t>
  </si>
  <si>
    <t>巫山机场年旅客吞吐量</t>
  </si>
  <si>
    <t>20</t>
  </si>
  <si>
    <t>人/次</t>
  </si>
  <si>
    <t>90000</t>
  </si>
  <si>
    <t>巫山机场年起降架次</t>
  </si>
  <si>
    <t>次</t>
  </si>
  <si>
    <t>3232</t>
  </si>
  <si>
    <t>完成年航空航线补贴</t>
  </si>
  <si>
    <t>万元</t>
  </si>
  <si>
    <t>6500</t>
  </si>
  <si>
    <t>群众满意度</t>
  </si>
  <si>
    <t>%</t>
  </si>
  <si>
    <t>95</t>
  </si>
  <si>
    <t>2023年重点专项资金绩效目标表（一级项目）</t>
  </si>
  <si>
    <t>机场借款利息</t>
  </si>
  <si>
    <t xml:space="preserve">   巫山县人民政府与重庆机场集团分别于2016年1月20日、2016年4月5日、2016年9月12日签订《偿还中国农发重点建设基金本金及利息的协议》，为巫山机场借款9000万元、10000万元、10000万元，共计2.9亿元。借款执行固定利率，均按年利率1.2%计息。</t>
  </si>
  <si>
    <t xml:space="preserve">   按照巫山县人民政府与重庆机场集团分别于2016年1月20日、2016年4月5日、2016年9月12日签订《偿还中国农发重点建设基金本金及利息的协议》，为巫山机场借款9000万元、10000万元、10000万元，共计2.9亿元。借款执行固定利率，均按年利率1.2%计息，每季末20日为利息结息日。</t>
  </si>
  <si>
    <t xml:space="preserve">   严格执行巫山县人民政府与重庆机场集团分别于2016年1月20日、2016年4月5日、2016年9月12日签订《偿还中国农发重点建设基金本金及利息的协议》，按时足额支付到位，确保政府信誉。</t>
  </si>
  <si>
    <t>支付利息</t>
  </si>
  <si>
    <t>政府信誉</t>
  </si>
  <si>
    <t>＝</t>
  </si>
  <si>
    <t>农发行重点基金公司</t>
  </si>
  <si>
    <t>机场建设验收合格率</t>
  </si>
  <si>
    <t>2023年一般性项目绩效目标表（一级项目）</t>
  </si>
  <si>
    <t>2023年一般性项目绩效目标表（一级项目）</t>
  </si>
  <si>
    <t>普通省道和农村路</t>
  </si>
  <si>
    <t>渝财建（2022）267号</t>
  </si>
  <si>
    <t>建设里程</t>
  </si>
  <si>
    <t>公里</t>
  </si>
  <si>
    <t>投资完成额</t>
  </si>
  <si>
    <t>发现问题处置率</t>
  </si>
  <si>
    <t>工程验收合格率</t>
  </si>
  <si>
    <t>旅游发展资金</t>
  </si>
  <si>
    <t>文化旅游委</t>
  </si>
  <si>
    <r>
      <rPr>
        <sz val="12"/>
        <color indexed="8"/>
        <rFont val="方正仿宋_GBK"/>
        <family val="4"/>
      </rPr>
      <t>实施旅游品牌营销形象升级。一是开展系列宣传和营销活动。二是利用抖音、微信、小红书、今日头条等平台开展</t>
    </r>
    <r>
      <rPr>
        <sz val="12"/>
        <color indexed="8"/>
        <rFont val="Times New Roman"/>
        <family val="1"/>
      </rPr>
      <t>“</t>
    </r>
    <r>
      <rPr>
        <sz val="12"/>
        <color indexed="8"/>
        <rFont val="方正仿宋_GBK"/>
        <family val="4"/>
      </rPr>
      <t>大游可玩</t>
    </r>
    <r>
      <rPr>
        <sz val="12"/>
        <color indexed="8"/>
        <rFont val="Times New Roman"/>
        <family val="1"/>
      </rPr>
      <t>‘</t>
    </r>
    <r>
      <rPr>
        <sz val="12"/>
        <color indexed="8"/>
        <rFont val="方正仿宋_GBK"/>
        <family val="4"/>
      </rPr>
      <t>趣</t>
    </r>
    <r>
      <rPr>
        <sz val="12"/>
        <color indexed="8"/>
        <rFont val="Times New Roman"/>
        <family val="1"/>
      </rPr>
      <t>’</t>
    </r>
    <r>
      <rPr>
        <sz val="12"/>
        <color indexed="8"/>
        <rFont val="方正仿宋_GBK"/>
        <family val="4"/>
      </rPr>
      <t>巫山</t>
    </r>
    <r>
      <rPr>
        <sz val="12"/>
        <color indexed="8"/>
        <rFont val="Times New Roman"/>
        <family val="1"/>
      </rPr>
      <t>”</t>
    </r>
    <r>
      <rPr>
        <sz val="12"/>
        <color indexed="8"/>
        <rFont val="方正仿宋_GBK"/>
        <family val="4"/>
      </rPr>
      <t>新媒体营销。三是借力媒体矩阵，开展</t>
    </r>
    <r>
      <rPr>
        <sz val="12"/>
        <color indexed="8"/>
        <rFont val="Times New Roman"/>
        <family val="1"/>
      </rPr>
      <t>“</t>
    </r>
    <r>
      <rPr>
        <sz val="12"/>
        <color indexed="8"/>
        <rFont val="方正仿宋_GBK"/>
        <family val="4"/>
      </rPr>
      <t>四季游</t>
    </r>
    <r>
      <rPr>
        <sz val="12"/>
        <color indexed="8"/>
        <rFont val="Times New Roman"/>
        <family val="1"/>
      </rPr>
      <t>”</t>
    </r>
    <r>
      <rPr>
        <sz val="12"/>
        <color indexed="8"/>
        <rFont val="方正仿宋_GBK"/>
        <family val="4"/>
      </rPr>
      <t>主题宣传。四是持续举办节庆赛事活动。五是巫山旅游形象和旅游产品广告精准投放。</t>
    </r>
    <r>
      <rPr>
        <sz val="12"/>
        <color indexed="8"/>
        <rFont val="Times New Roman"/>
        <family val="1"/>
      </rPr>
      <t xml:space="preserve">   
</t>
    </r>
  </si>
  <si>
    <r>
      <rPr>
        <sz val="12"/>
        <color indexed="8"/>
        <rFont val="方正仿宋_GBK"/>
        <family val="4"/>
      </rPr>
      <t>中共巫山县委办公室、巫山县人民政府办公室关于印发《巫山县加快建设世界级旅游目的地三年行动方案（</t>
    </r>
    <r>
      <rPr>
        <sz val="12"/>
        <color indexed="8"/>
        <rFont val="Times New Roman"/>
        <family val="1"/>
      </rPr>
      <t>2022—2024</t>
    </r>
    <r>
      <rPr>
        <sz val="12"/>
        <color indexed="8"/>
        <rFont val="方正仿宋_GBK"/>
        <family val="4"/>
      </rPr>
      <t>年）》的通知（巫山委办发〔</t>
    </r>
    <r>
      <rPr>
        <sz val="12"/>
        <color indexed="8"/>
        <rFont val="Times New Roman"/>
        <family val="1"/>
      </rPr>
      <t>2022</t>
    </r>
    <r>
      <rPr>
        <sz val="12"/>
        <color indexed="8"/>
        <rFont val="方正仿宋_GBK"/>
        <family val="4"/>
      </rPr>
      <t>〕</t>
    </r>
    <r>
      <rPr>
        <sz val="12"/>
        <color indexed="8"/>
        <rFont val="Times New Roman"/>
        <family val="1"/>
      </rPr>
      <t>3</t>
    </r>
    <r>
      <rPr>
        <sz val="12"/>
        <color indexed="8"/>
        <rFont val="方正仿宋_GBK"/>
        <family val="4"/>
      </rPr>
      <t>号）</t>
    </r>
  </si>
  <si>
    <t>推广巫山旅游资源，全方位宣传营销，打造旅游爆款产品，吸引更多的游客，为我县的经济发展做出应有贡献。</t>
  </si>
  <si>
    <t>节会数量指标</t>
  </si>
  <si>
    <t>场</t>
  </si>
  <si>
    <t>≧</t>
  </si>
  <si>
    <t>旅游推广</t>
  </si>
  <si>
    <t>游客量</t>
  </si>
  <si>
    <t>万人次</t>
  </si>
  <si>
    <t>网络宣传传播量</t>
  </si>
  <si>
    <t>成本指标</t>
  </si>
  <si>
    <t>项目合格率</t>
  </si>
  <si>
    <t>百分比</t>
  </si>
  <si>
    <t>项目发挥作用年限</t>
  </si>
  <si>
    <t>年</t>
  </si>
  <si>
    <t>旅游综合收入增加值</t>
  </si>
  <si>
    <t>受益群众满意度</t>
  </si>
  <si>
    <t>巫山县文化和旅游发展委员会</t>
  </si>
  <si>
    <t>2023年重点专项资金绩效目标表</t>
  </si>
  <si>
    <t xml:space="preserve">  “ 十四五”现代综合交通运输体系发展规划内的普通省道和农村路建设项目，该项目的完成将大大方便群众便捷出行，有力促进县域经济和旅游的大发展.</t>
  </si>
  <si>
    <t xml:space="preserve">   该项目为 “十四五”现代综合交通运输体系发展规划内的普通省道和农村路建设项目，其项目的完成将大大方便群众便捷出行，有力促进县域经济和旅游的大发展，确保2023年全面完成建设目标任务。</t>
  </si>
  <si>
    <t>巩固拓展脱贫攻坚成果衔接乡村振兴转移支付收入</t>
  </si>
  <si>
    <t xml:space="preserve">    巩固拓展脱贫攻坚成果衔接乡村振兴</t>
  </si>
  <si>
    <t xml:space="preserve">      其他巩固拓展脱贫攻坚成果衔接乡村振兴支出</t>
  </si>
  <si>
    <t xml:space="preserve">      巩固拓展脱贫攻坚成果衔接乡村振兴转移支付收入</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</si>
</sst>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_ "/>
    <numFmt numFmtId="178" formatCode="0.00_ "/>
    <numFmt numFmtId="179" formatCode="0.00_);[Red]\(0.00\)"/>
    <numFmt numFmtId="180" formatCode="#,##0.0"/>
    <numFmt numFmtId="181" formatCode="0_ "/>
    <numFmt numFmtId="182" formatCode="0_);[Red]\(0\)"/>
    <numFmt numFmtId="183" formatCode="#,##0_);[Red]\(#,##0\)"/>
    <numFmt numFmtId="184" formatCode="#,##0.0_ "/>
    <numFmt numFmtId="185" formatCode="#,##0.0_);[Red]\(#,##0.0\)"/>
    <numFmt numFmtId="186" formatCode="_ * #,##0_ ;_ * \-#,##0_ ;_ * &quot;-&quot;??_ ;_ @_ "/>
    <numFmt numFmtId="187" formatCode="________@"/>
    <numFmt numFmtId="188" formatCode="#,##0_ "/>
    <numFmt numFmtId="189" formatCode="###,###"/>
    <numFmt numFmtId="190" formatCode=";;"/>
    <numFmt numFmtId="191" formatCode="0.0_);[Red]\(0.0\)"/>
    <numFmt numFmtId="192" formatCode="General;General;&quot;-&quot;"/>
  </numFmts>
  <fonts count="129">
    <font>
      <sz val="11"/>
      <color indexed="8"/>
      <name val="宋体"/>
      <family val="0"/>
    </font>
    <font>
      <sz val="11"/>
      <color indexed="8"/>
      <name val="方正黑体_GBK"/>
      <family val="4"/>
    </font>
    <font>
      <sz val="16"/>
      <color indexed="8"/>
      <name val="方正小标宋_GBK"/>
      <family val="4"/>
    </font>
    <font>
      <sz val="14"/>
      <color indexed="8"/>
      <name val="方正黑体_GBK"/>
      <family val="4"/>
    </font>
    <font>
      <sz val="18"/>
      <name val="方正小标宋_GBK"/>
      <family val="4"/>
    </font>
    <font>
      <sz val="9"/>
      <name val="SimSun"/>
      <family val="0"/>
    </font>
    <font>
      <b/>
      <sz val="11"/>
      <name val="SimSun"/>
      <family val="0"/>
    </font>
    <font>
      <sz val="11"/>
      <name val="SimSun"/>
      <family val="0"/>
    </font>
    <font>
      <sz val="14"/>
      <name val="方正黑体_GBK"/>
      <family val="4"/>
    </font>
    <font>
      <sz val="11"/>
      <name val="方正黑体_GBK"/>
      <family val="4"/>
    </font>
    <font>
      <b/>
      <sz val="12"/>
      <name val="SimSun"/>
      <family val="0"/>
    </font>
    <font>
      <sz val="12"/>
      <name val="SimSun"/>
      <family val="0"/>
    </font>
    <font>
      <sz val="12"/>
      <color indexed="8"/>
      <name val="方正仿宋_GBK"/>
      <family val="4"/>
    </font>
    <font>
      <sz val="16"/>
      <name val="方正小标宋_GBK"/>
      <family val="4"/>
    </font>
    <font>
      <sz val="12"/>
      <color indexed="8"/>
      <name val="方正黑体_GBK"/>
      <family val="4"/>
    </font>
    <font>
      <b/>
      <sz val="10"/>
      <name val="SimSun"/>
      <family val="0"/>
    </font>
    <font>
      <b/>
      <sz val="10"/>
      <color indexed="8"/>
      <name val="宋体"/>
      <family val="0"/>
    </font>
    <font>
      <b/>
      <sz val="11"/>
      <name val="方正仿宋_GBK"/>
      <family val="4"/>
    </font>
    <font>
      <b/>
      <sz val="11"/>
      <color indexed="8"/>
      <name val="方正仿宋_GBK"/>
      <family val="4"/>
    </font>
    <font>
      <sz val="22"/>
      <color indexed="8"/>
      <name val="方正小标宋_GBK"/>
      <family val="4"/>
    </font>
    <font>
      <b/>
      <sz val="11"/>
      <color indexed="8"/>
      <name val="宋体"/>
      <family val="0"/>
    </font>
    <font>
      <sz val="12"/>
      <name val="仿宋_GB2312"/>
      <family val="3"/>
    </font>
    <font>
      <sz val="18"/>
      <color indexed="8"/>
      <name val="方正小标宋_GBK"/>
      <family val="4"/>
    </font>
    <font>
      <sz val="11"/>
      <name val="仿宋_GB2312"/>
      <family val="3"/>
    </font>
    <font>
      <sz val="10"/>
      <color indexed="8"/>
      <name val="宋体"/>
      <family val="0"/>
    </font>
    <font>
      <sz val="14"/>
      <name val="黑体"/>
      <family val="3"/>
    </font>
    <font>
      <b/>
      <sz val="11"/>
      <name val="宋体"/>
      <family val="0"/>
    </font>
    <font>
      <sz val="11"/>
      <name val="黑体"/>
      <family val="3"/>
    </font>
    <font>
      <b/>
      <sz val="10"/>
      <name val="宋体"/>
      <family val="0"/>
    </font>
    <font>
      <sz val="10"/>
      <name val="宋体"/>
      <family val="0"/>
    </font>
    <font>
      <sz val="10"/>
      <name val="仿宋_GB2312"/>
      <family val="3"/>
    </font>
    <font>
      <b/>
      <sz val="12"/>
      <name val="宋体"/>
      <family val="0"/>
    </font>
    <font>
      <b/>
      <sz val="14"/>
      <color indexed="8"/>
      <name val="宋体"/>
      <family val="0"/>
    </font>
    <font>
      <b/>
      <sz val="12"/>
      <color indexed="8"/>
      <name val="宋体"/>
      <family val="0"/>
    </font>
    <font>
      <sz val="11"/>
      <name val="宋体"/>
      <family val="0"/>
    </font>
    <font>
      <sz val="12"/>
      <name val="方正小标宋_GBK"/>
      <family val="4"/>
    </font>
    <font>
      <sz val="12"/>
      <name val="宋体"/>
      <family val="0"/>
    </font>
    <font>
      <sz val="14"/>
      <color indexed="8"/>
      <name val="黑体"/>
      <family val="3"/>
    </font>
    <font>
      <sz val="12"/>
      <name val="方正仿宋_GBK"/>
      <family val="4"/>
    </font>
    <font>
      <sz val="10"/>
      <name val="黑体"/>
      <family val="3"/>
    </font>
    <font>
      <sz val="12"/>
      <name val="黑体"/>
      <family val="3"/>
    </font>
    <font>
      <sz val="10"/>
      <name val="Arial"/>
      <family val="2"/>
    </font>
    <font>
      <sz val="12"/>
      <name val="方正楷体_GBK"/>
      <family val="4"/>
    </font>
    <font>
      <sz val="12"/>
      <color indexed="8"/>
      <name val="宋体"/>
      <family val="0"/>
    </font>
    <font>
      <sz val="18"/>
      <color indexed="8"/>
      <name val="方正黑体_GBK"/>
      <family val="4"/>
    </font>
    <font>
      <sz val="11"/>
      <name val="方正仿宋_GBK"/>
      <family val="4"/>
    </font>
    <font>
      <sz val="10"/>
      <name val="方正仿宋_GBK"/>
      <family val="4"/>
    </font>
    <font>
      <sz val="11"/>
      <color indexed="8"/>
      <name val="黑体"/>
      <family val="3"/>
    </font>
    <font>
      <sz val="11"/>
      <name val="方正小标宋_GBK"/>
      <family val="4"/>
    </font>
    <font>
      <sz val="11"/>
      <color indexed="8"/>
      <name val="仿宋_GB2312"/>
      <family val="3"/>
    </font>
    <font>
      <b/>
      <sz val="18"/>
      <color indexed="8"/>
      <name val="宋体"/>
      <family val="0"/>
    </font>
    <font>
      <b/>
      <sz val="12"/>
      <name val="仿宋_GB2312"/>
      <family val="3"/>
    </font>
    <font>
      <sz val="14"/>
      <color indexed="8"/>
      <name val="宋体"/>
      <family val="0"/>
    </font>
    <font>
      <b/>
      <sz val="12"/>
      <name val="黑体"/>
      <family val="3"/>
    </font>
    <font>
      <sz val="18"/>
      <color indexed="8"/>
      <name val="宋体"/>
      <family val="0"/>
    </font>
    <font>
      <sz val="10"/>
      <name val="Times New Roman"/>
      <family val="1"/>
    </font>
    <font>
      <b/>
      <sz val="18"/>
      <name val="宋体"/>
      <family val="0"/>
    </font>
    <font>
      <sz val="19"/>
      <color indexed="8"/>
      <name val="方正小标宋_GBK"/>
      <family val="4"/>
    </font>
    <font>
      <sz val="12"/>
      <name val="方正细黑一简体"/>
      <family val="0"/>
    </font>
    <font>
      <sz val="19"/>
      <name val="方正小标宋_GBK"/>
      <family val="4"/>
    </font>
    <font>
      <b/>
      <sz val="14"/>
      <name val="黑体"/>
      <family val="3"/>
    </font>
    <font>
      <sz val="11"/>
      <color indexed="9"/>
      <name val="宋体"/>
      <family val="0"/>
    </font>
    <font>
      <sz val="11"/>
      <color indexed="60"/>
      <name val="宋体"/>
      <family val="0"/>
    </font>
    <font>
      <sz val="11"/>
      <color indexed="62"/>
      <name val="宋体"/>
      <family val="0"/>
    </font>
    <font>
      <sz val="11"/>
      <color indexed="20"/>
      <name val="宋体"/>
      <family val="0"/>
    </font>
    <font>
      <b/>
      <sz val="11"/>
      <color indexed="54"/>
      <name val="宋体"/>
      <family val="0"/>
    </font>
    <font>
      <u val="single"/>
      <sz val="11"/>
      <color indexed="20"/>
      <name val="宋体"/>
      <family val="0"/>
    </font>
    <font>
      <sz val="11"/>
      <color indexed="17"/>
      <name val="宋体"/>
      <family val="0"/>
    </font>
    <font>
      <u val="single"/>
      <sz val="11"/>
      <color indexed="12"/>
      <name val="宋体"/>
      <family val="0"/>
    </font>
    <font>
      <b/>
      <sz val="11"/>
      <color indexed="52"/>
      <name val="宋体"/>
      <family val="0"/>
    </font>
    <font>
      <b/>
      <sz val="18"/>
      <color indexed="54"/>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b/>
      <sz val="13"/>
      <color indexed="54"/>
      <name val="宋体"/>
      <family val="0"/>
    </font>
    <font>
      <sz val="11"/>
      <color indexed="52"/>
      <name val="宋体"/>
      <family val="0"/>
    </font>
    <font>
      <b/>
      <sz val="15"/>
      <color indexed="54"/>
      <name val="宋体"/>
      <family val="0"/>
    </font>
    <font>
      <b/>
      <sz val="18"/>
      <color indexed="56"/>
      <name val="宋体"/>
      <family val="0"/>
    </font>
    <font>
      <b/>
      <sz val="13"/>
      <color indexed="56"/>
      <name val="宋体"/>
      <family val="0"/>
    </font>
    <font>
      <b/>
      <sz val="11"/>
      <color indexed="56"/>
      <name val="宋体"/>
      <family val="0"/>
    </font>
    <font>
      <b/>
      <sz val="15"/>
      <color indexed="56"/>
      <name val="宋体"/>
      <family val="0"/>
    </font>
    <font>
      <sz val="18"/>
      <color indexed="8"/>
      <name val="Times New Roman"/>
      <family val="1"/>
    </font>
    <font>
      <sz val="9"/>
      <name val="宋体"/>
      <family val="0"/>
    </font>
    <font>
      <sz val="11"/>
      <color indexed="8"/>
      <name val="楷体"/>
      <family val="3"/>
    </font>
    <font>
      <b/>
      <sz val="17"/>
      <color indexed="8"/>
      <name val="方正黑体_GBK"/>
      <family val="4"/>
    </font>
    <font>
      <b/>
      <sz val="12"/>
      <color indexed="8"/>
      <name val="方正仿宋_GBK"/>
      <family val="4"/>
    </font>
    <font>
      <sz val="10"/>
      <color indexed="8"/>
      <name val="方正楷体_GBK"/>
      <family val="4"/>
    </font>
    <font>
      <sz val="12"/>
      <color indexed="8"/>
      <name val="Times New Roman"/>
      <family val="1"/>
    </font>
    <font>
      <sz val="11"/>
      <color indexed="8"/>
      <name val="方正仿宋_GBK"/>
      <family val="4"/>
    </font>
    <font>
      <sz val="11"/>
      <color indexed="8"/>
      <name val="方正小标宋_GBK"/>
      <family val="4"/>
    </font>
    <font>
      <sz val="12"/>
      <color indexed="8"/>
      <name val="方正书宋_GBK"/>
      <family val="0"/>
    </font>
    <font>
      <sz val="10"/>
      <color indexed="8"/>
      <name val="方正仿宋_GBK"/>
      <family val="4"/>
    </font>
    <font>
      <sz val="11"/>
      <color indexed="8"/>
      <name val="Times New Roman"/>
      <family val="1"/>
    </font>
    <font>
      <sz val="16"/>
      <color indexed="8"/>
      <name val="方正仿宋_GBK"/>
      <family val="4"/>
    </font>
    <font>
      <sz val="9"/>
      <color indexed="8"/>
      <name val="SimSun"/>
      <family val="0"/>
    </font>
    <font>
      <b/>
      <sz val="17"/>
      <color indexed="8"/>
      <name val="方正黑体简体"/>
      <family val="0"/>
    </font>
    <font>
      <sz val="11"/>
      <color theme="1"/>
      <name val="Calibri"/>
      <family val="0"/>
    </font>
    <font>
      <sz val="11"/>
      <color indexed="8"/>
      <name val="Calibri"/>
      <family val="0"/>
    </font>
    <font>
      <sz val="11"/>
      <name val="Calibri"/>
      <family val="0"/>
    </font>
    <font>
      <b/>
      <sz val="11"/>
      <name val="Calibri"/>
      <family val="0"/>
    </font>
    <font>
      <b/>
      <sz val="10"/>
      <name val="Calibri"/>
      <family val="0"/>
    </font>
    <font>
      <b/>
      <sz val="12"/>
      <name val="Calibri"/>
      <family val="0"/>
    </font>
    <font>
      <sz val="10"/>
      <color rgb="FF000000"/>
      <name val="Calibri"/>
      <family val="0"/>
    </font>
    <font>
      <sz val="10"/>
      <name val="Calibri"/>
      <family val="0"/>
    </font>
    <font>
      <b/>
      <sz val="10"/>
      <color rgb="FF000000"/>
      <name val="Calibri"/>
      <family val="0"/>
    </font>
    <font>
      <sz val="11"/>
      <color theme="1"/>
      <name val="黑体"/>
      <family val="3"/>
    </font>
    <font>
      <b/>
      <sz val="11"/>
      <color indexed="8"/>
      <name val="Calibri"/>
      <family val="0"/>
    </font>
    <font>
      <sz val="10"/>
      <color indexed="8"/>
      <name val="Calibri"/>
      <family val="0"/>
    </font>
    <font>
      <sz val="11"/>
      <color theme="1"/>
      <name val="方正仿宋_GBK"/>
      <family val="4"/>
    </font>
    <font>
      <sz val="11"/>
      <color theme="1"/>
      <name val="方正小标宋_GBK"/>
      <family val="4"/>
    </font>
    <font>
      <sz val="12"/>
      <color rgb="FF000000"/>
      <name val="方正书宋_GBK"/>
      <family val="0"/>
    </font>
    <font>
      <sz val="12"/>
      <color rgb="FF000000"/>
      <name val="Calibri"/>
      <family val="0"/>
    </font>
    <font>
      <sz val="12"/>
      <name val="Calibri"/>
      <family val="0"/>
    </font>
    <font>
      <b/>
      <sz val="12"/>
      <color rgb="FF000000"/>
      <name val="方正仿宋_GBK"/>
      <family val="4"/>
    </font>
    <font>
      <sz val="10"/>
      <color rgb="FF000000"/>
      <name val="方正楷体_GBK"/>
      <family val="4"/>
    </font>
    <font>
      <sz val="10"/>
      <color rgb="FF000000"/>
      <name val="方正仿宋_GBK"/>
      <family val="4"/>
    </font>
    <font>
      <sz val="11"/>
      <color rgb="FF000000"/>
      <name val="楷体"/>
      <family val="3"/>
    </font>
    <font>
      <sz val="11"/>
      <color theme="1"/>
      <name val="楷体"/>
      <family val="3"/>
    </font>
    <font>
      <sz val="11"/>
      <color rgb="FF000008"/>
      <name val="方正仿宋_GBK"/>
      <family val="4"/>
    </font>
    <font>
      <sz val="11"/>
      <color rgb="FF000008"/>
      <name val="Times New Roman"/>
      <family val="1"/>
    </font>
    <font>
      <sz val="11"/>
      <color rgb="FF000000"/>
      <name val="Times New Roman"/>
      <family val="1"/>
    </font>
    <font>
      <sz val="18"/>
      <color rgb="FF000000"/>
      <name val="宋体"/>
      <family val="0"/>
    </font>
    <font>
      <sz val="18"/>
      <color rgb="FF000000"/>
      <name val="Times New Roman"/>
      <family val="1"/>
    </font>
    <font>
      <sz val="16"/>
      <color rgb="FF000000"/>
      <name val="方正仿宋_GBK"/>
      <family val="4"/>
    </font>
    <font>
      <b/>
      <sz val="17"/>
      <color rgb="FF000000"/>
      <name val="方正黑体_GBK"/>
      <family val="4"/>
    </font>
    <font>
      <sz val="9"/>
      <color rgb="FF000000"/>
      <name val="SimSun"/>
      <family val="0"/>
    </font>
    <font>
      <b/>
      <sz val="17"/>
      <color rgb="FF000000"/>
      <name val="方正黑体简体"/>
      <family val="0"/>
    </font>
    <font>
      <sz val="12"/>
      <color rgb="FF000000"/>
      <name val="方正仿宋_GBK"/>
      <family val="4"/>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29">
    <border>
      <left/>
      <right/>
      <top/>
      <bottom/>
      <diagonal/>
    </border>
    <border>
      <left/>
      <right/>
      <top/>
      <bottom style="medium">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9"/>
      </top>
      <bottom style="double">
        <color indexed="49"/>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top style="thin"/>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rgb="FF000000"/>
      </left>
      <right style="thin">
        <color rgb="FF000000"/>
      </right>
      <top style="thin">
        <color rgb="FF000000"/>
      </top>
      <bottom/>
    </border>
    <border>
      <left/>
      <right style="thin">
        <color rgb="FF000000"/>
      </right>
      <top style="thin">
        <color rgb="FF000000"/>
      </top>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right style="thin">
        <color rgb="FF000000"/>
      </right>
      <top style="thin">
        <color rgb="FF000000"/>
      </top>
      <bottom style="thin">
        <color rgb="FF000000"/>
      </bottom>
    </border>
    <border>
      <left/>
      <right/>
      <top style="medium">
        <color indexed="8"/>
      </top>
      <bottom/>
    </border>
  </borders>
  <cellStyleXfs count="200">
    <xf numFmtId="0" fontId="0" fillId="0" borderId="0">
      <alignment vertical="center"/>
      <protection/>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9" fontId="0" fillId="0" borderId="0" applyFont="0" applyFill="0" applyBorder="0" applyAlignment="0" applyProtection="0"/>
    <xf numFmtId="9" fontId="0" fillId="0" borderId="0" applyProtection="0">
      <alignment vertical="center"/>
    </xf>
    <xf numFmtId="0" fontId="70" fillId="0" borderId="0" applyNumberFormat="0" applyFill="0" applyBorder="0" applyAlignment="0" applyProtection="0"/>
    <xf numFmtId="0" fontId="77" fillId="0" borderId="1" applyNumberFormat="0" applyFill="0" applyAlignment="0" applyProtection="0"/>
    <xf numFmtId="0" fontId="81" fillId="0" borderId="2" applyProtection="0">
      <alignment vertical="center"/>
    </xf>
    <xf numFmtId="0" fontId="75" fillId="0" borderId="1" applyNumberFormat="0" applyFill="0" applyAlignment="0" applyProtection="0"/>
    <xf numFmtId="0" fontId="79" fillId="0" borderId="3" applyProtection="0">
      <alignment vertical="center"/>
    </xf>
    <xf numFmtId="0" fontId="65" fillId="0" borderId="4" applyNumberFormat="0" applyFill="0" applyAlignment="0" applyProtection="0"/>
    <xf numFmtId="0" fontId="80" fillId="0" borderId="5" applyProtection="0">
      <alignment vertical="center"/>
    </xf>
    <xf numFmtId="0" fontId="65" fillId="0" borderId="0" applyNumberFormat="0" applyFill="0" applyBorder="0" applyAlignment="0" applyProtection="0"/>
    <xf numFmtId="0" fontId="80" fillId="0" borderId="0" applyProtection="0">
      <alignment vertical="center"/>
    </xf>
    <xf numFmtId="0" fontId="78" fillId="0" borderId="0" applyProtection="0">
      <alignment vertical="center"/>
    </xf>
    <xf numFmtId="0" fontId="64" fillId="13" borderId="0" applyNumberFormat="0" applyBorder="0" applyAlignment="0" applyProtection="0"/>
    <xf numFmtId="0" fontId="64" fillId="13" borderId="0" applyProtection="0">
      <alignment vertical="center"/>
    </xf>
    <xf numFmtId="0" fontId="36" fillId="0" borderId="0" applyProtection="0">
      <alignment vertical="center"/>
    </xf>
    <xf numFmtId="0" fontId="36" fillId="0" borderId="0" applyProtection="0">
      <alignment vertical="center"/>
    </xf>
    <xf numFmtId="0" fontId="36" fillId="0" borderId="0" applyProtection="0">
      <alignment/>
    </xf>
    <xf numFmtId="0" fontId="0" fillId="0" borderId="0" applyProtection="0">
      <alignment vertical="center"/>
    </xf>
    <xf numFmtId="0" fontId="0" fillId="0" borderId="0" applyProtection="0">
      <alignment vertical="center"/>
    </xf>
    <xf numFmtId="0" fontId="36"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xf>
    <xf numFmtId="0" fontId="0" fillId="0" borderId="0" applyProtection="0">
      <alignment vertical="center"/>
    </xf>
    <xf numFmtId="0" fontId="36" fillId="0" borderId="0" applyProtection="0">
      <alignment/>
    </xf>
    <xf numFmtId="0" fontId="36" fillId="0" borderId="0" applyProtection="0">
      <alignment/>
    </xf>
    <xf numFmtId="0" fontId="36" fillId="0" borderId="0" applyProtection="0">
      <alignment/>
    </xf>
    <xf numFmtId="0" fontId="0" fillId="0" borderId="0" applyProtection="0">
      <alignment vertical="center"/>
    </xf>
    <xf numFmtId="0" fontId="0" fillId="0" borderId="0" applyProtection="0">
      <alignment vertical="center"/>
    </xf>
    <xf numFmtId="0" fontId="0" fillId="0" borderId="0" applyProtection="0">
      <alignment vertical="center"/>
    </xf>
    <xf numFmtId="0" fontId="36" fillId="0" borderId="0" applyProtection="0">
      <alignment/>
    </xf>
    <xf numFmtId="0" fontId="36" fillId="0" borderId="0" applyProtection="0">
      <alignment vertical="center"/>
    </xf>
    <xf numFmtId="0" fontId="36" fillId="0" borderId="0" applyProtection="0">
      <alignment vertical="center"/>
    </xf>
    <xf numFmtId="0" fontId="36" fillId="0" borderId="0" applyProtection="0">
      <alignment/>
    </xf>
    <xf numFmtId="0" fontId="36" fillId="0" borderId="0" applyProtection="0">
      <alignment/>
    </xf>
    <xf numFmtId="0" fontId="0" fillId="0" borderId="0" applyProtection="0">
      <alignment vertical="center"/>
    </xf>
    <xf numFmtId="0" fontId="0" fillId="0" borderId="0" applyProtection="0">
      <alignment/>
    </xf>
    <xf numFmtId="0" fontId="36" fillId="0" borderId="0" applyProtection="0">
      <alignment/>
    </xf>
    <xf numFmtId="0" fontId="36" fillId="0" borderId="0" applyProtection="0">
      <alignment/>
    </xf>
    <xf numFmtId="0" fontId="0" fillId="0" borderId="0" applyProtection="0">
      <alignment vertical="center"/>
    </xf>
    <xf numFmtId="0" fontId="36" fillId="0" borderId="0" applyProtection="0">
      <alignment/>
    </xf>
    <xf numFmtId="0" fontId="0" fillId="0" borderId="0" applyProtection="0">
      <alignment vertical="center"/>
    </xf>
    <xf numFmtId="0" fontId="36" fillId="0" borderId="0" applyProtection="0">
      <alignment/>
    </xf>
    <xf numFmtId="0" fontId="0" fillId="0" borderId="0" applyProtection="0">
      <alignment vertical="center"/>
    </xf>
    <xf numFmtId="0" fontId="29" fillId="0" borderId="0" applyProtection="0">
      <alignment/>
    </xf>
    <xf numFmtId="0" fontId="36" fillId="0" borderId="0" applyProtection="0">
      <alignment vertical="center"/>
    </xf>
    <xf numFmtId="0" fontId="0" fillId="0" borderId="0" applyProtection="0">
      <alignment vertical="center"/>
    </xf>
    <xf numFmtId="0" fontId="0" fillId="0" borderId="0" applyProtection="0">
      <alignment vertical="center"/>
    </xf>
    <xf numFmtId="0" fontId="36" fillId="0" borderId="0">
      <alignment/>
      <protection/>
    </xf>
    <xf numFmtId="0" fontId="41" fillId="0" borderId="0" applyProtection="0">
      <alignment/>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vertical="center"/>
      <protection/>
    </xf>
    <xf numFmtId="0" fontId="0" fillId="0" borderId="0" applyNumberFormat="0" applyFont="0" applyFill="0" applyBorder="0" applyAlignment="0" applyProtection="0"/>
    <xf numFmtId="0" fontId="36" fillId="0" borderId="0">
      <alignment/>
      <protection/>
    </xf>
    <xf numFmtId="0" fontId="36" fillId="0" borderId="0">
      <alignment/>
      <protection/>
    </xf>
    <xf numFmtId="0" fontId="36" fillId="0" borderId="0">
      <alignment/>
      <protection/>
    </xf>
    <xf numFmtId="0" fontId="36" fillId="0" borderId="0">
      <alignment/>
      <protection/>
    </xf>
    <xf numFmtId="0" fontId="41" fillId="0" borderId="0" applyProtection="0">
      <alignment/>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36" fillId="0" borderId="0" applyProtection="0">
      <alignment/>
    </xf>
    <xf numFmtId="0" fontId="36" fillId="0" borderId="0" applyProtection="0">
      <alignment/>
    </xf>
    <xf numFmtId="0" fontId="36" fillId="0" borderId="0">
      <alignment vertical="center"/>
      <protection/>
    </xf>
    <xf numFmtId="0" fontId="68" fillId="0" borderId="0" applyNumberFormat="0" applyFill="0" applyBorder="0" applyAlignment="0" applyProtection="0"/>
    <xf numFmtId="0" fontId="67" fillId="7" borderId="0" applyNumberFormat="0" applyBorder="0" applyAlignment="0" applyProtection="0"/>
    <xf numFmtId="0" fontId="67" fillId="7" borderId="0" applyProtection="0">
      <alignment vertical="center"/>
    </xf>
    <xf numFmtId="0" fontId="20" fillId="0" borderId="6" applyNumberFormat="0" applyFill="0" applyAlignment="0" applyProtection="0"/>
    <xf numFmtId="0" fontId="20" fillId="0" borderId="7" applyProtection="0">
      <alignment vertical="center"/>
    </xf>
    <xf numFmtId="44" fontId="0" fillId="0" borderId="0" applyFont="0" applyFill="0" applyBorder="0" applyAlignment="0" applyProtection="0"/>
    <xf numFmtId="42" fontId="0" fillId="0" borderId="0" applyFont="0" applyFill="0" applyBorder="0" applyAlignment="0" applyProtection="0"/>
    <xf numFmtId="0" fontId="69" fillId="9" borderId="8" applyNumberFormat="0" applyAlignment="0" applyProtection="0"/>
    <xf numFmtId="0" fontId="69" fillId="9" borderId="8" applyProtection="0">
      <alignment vertical="center"/>
    </xf>
    <xf numFmtId="0" fontId="71" fillId="14" borderId="9" applyNumberFormat="0" applyAlignment="0" applyProtection="0"/>
    <xf numFmtId="0" fontId="71" fillId="14" borderId="9" applyProtection="0">
      <alignment vertical="center"/>
    </xf>
    <xf numFmtId="0" fontId="72" fillId="0" borderId="0" applyNumberFormat="0" applyFill="0" applyBorder="0" applyAlignment="0" applyProtection="0"/>
    <xf numFmtId="0" fontId="72" fillId="0" borderId="0" applyProtection="0">
      <alignment vertical="center"/>
    </xf>
    <xf numFmtId="0" fontId="74" fillId="0" borderId="0" applyNumberFormat="0" applyFill="0" applyBorder="0" applyAlignment="0" applyProtection="0"/>
    <xf numFmtId="0" fontId="74" fillId="0" borderId="0" applyProtection="0">
      <alignment vertical="center"/>
    </xf>
    <xf numFmtId="0" fontId="76" fillId="0" borderId="10" applyNumberFormat="0" applyFill="0" applyAlignment="0" applyProtection="0"/>
    <xf numFmtId="0" fontId="76" fillId="0" borderId="1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43" fontId="0" fillId="0" borderId="0" applyProtection="0">
      <alignment vertical="center"/>
    </xf>
    <xf numFmtId="0" fontId="0" fillId="0" borderId="0" applyProtection="0">
      <alignment vertical="center"/>
    </xf>
    <xf numFmtId="43" fontId="0" fillId="0" borderId="0" applyProtection="0">
      <alignment vertical="center"/>
    </xf>
    <xf numFmtId="43" fontId="0" fillId="0" borderId="0" applyProtection="0">
      <alignment vertical="center"/>
    </xf>
    <xf numFmtId="43" fontId="98" fillId="0" borderId="0" applyFont="0" applyFill="0" applyBorder="0" applyAlignment="0" applyProtection="0"/>
    <xf numFmtId="41" fontId="0" fillId="0" borderId="0" applyFont="0" applyFill="0" applyBorder="0" applyAlignment="0" applyProtection="0"/>
    <xf numFmtId="41" fontId="0" fillId="0" borderId="0" applyProtection="0">
      <alignment vertical="center"/>
    </xf>
    <xf numFmtId="41" fontId="0" fillId="0" borderId="0" applyProtection="0">
      <alignment vertical="center"/>
    </xf>
    <xf numFmtId="41" fontId="0" fillId="0" borderId="0" applyProtection="0">
      <alignment vertical="center"/>
    </xf>
    <xf numFmtId="41" fontId="0" fillId="0" borderId="0" applyProtection="0">
      <alignment vertical="center"/>
    </xf>
    <xf numFmtId="41" fontId="0" fillId="0" borderId="0" applyProtection="0">
      <alignment vertical="center"/>
    </xf>
    <xf numFmtId="41" fontId="0" fillId="0" borderId="0" applyProtection="0">
      <alignment vertical="center"/>
    </xf>
    <xf numFmtId="41" fontId="0" fillId="0" borderId="0" applyProtection="0">
      <alignment vertical="center"/>
    </xf>
    <xf numFmtId="41" fontId="0" fillId="0" borderId="0" applyProtection="0">
      <alignment vertical="center"/>
    </xf>
    <xf numFmtId="0" fontId="61" fillId="11" borderId="0" applyNumberFormat="0" applyBorder="0" applyAlignment="0" applyProtection="0"/>
    <xf numFmtId="0" fontId="61" fillId="15" borderId="0" applyNumberFormat="0" applyBorder="0" applyAlignment="0" applyProtection="0"/>
    <xf numFmtId="0" fontId="61" fillId="14"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2" borderId="0" applyNumberFormat="0" applyBorder="0" applyAlignment="0" applyProtection="0"/>
    <xf numFmtId="0" fontId="62" fillId="10" borderId="0" applyNumberFormat="0" applyBorder="0" applyAlignment="0" applyProtection="0"/>
    <xf numFmtId="0" fontId="62" fillId="10" borderId="0" applyProtection="0">
      <alignment vertical="center"/>
    </xf>
    <xf numFmtId="0" fontId="73" fillId="9" borderId="11" applyNumberFormat="0" applyAlignment="0" applyProtection="0"/>
    <xf numFmtId="0" fontId="73" fillId="9" borderId="11" applyProtection="0">
      <alignment vertical="center"/>
    </xf>
    <xf numFmtId="0" fontId="63" fillId="3" borderId="8" applyNumberFormat="0" applyAlignment="0" applyProtection="0"/>
    <xf numFmtId="0" fontId="63" fillId="3" borderId="8" applyProtection="0">
      <alignment vertical="center"/>
    </xf>
    <xf numFmtId="0" fontId="41" fillId="0" borderId="0" applyProtection="0">
      <alignment/>
    </xf>
    <xf numFmtId="0" fontId="66" fillId="0" borderId="0" applyNumberFormat="0" applyFill="0" applyBorder="0" applyAlignment="0" applyProtection="0"/>
    <xf numFmtId="0" fontId="0" fillId="5" borderId="12" applyNumberFormat="0" applyFont="0" applyAlignment="0" applyProtection="0"/>
    <xf numFmtId="0" fontId="0" fillId="5" borderId="12" applyProtection="0">
      <alignment vertical="center"/>
    </xf>
  </cellStyleXfs>
  <cellXfs count="654">
    <xf numFmtId="0" fontId="0" fillId="0" borderId="0" xfId="0" applyAlignment="1">
      <alignment vertical="center"/>
    </xf>
    <xf numFmtId="0" fontId="1" fillId="0" borderId="0" xfId="80" applyFont="1" applyFill="1" applyBorder="1" applyAlignment="1">
      <alignment vertical="center"/>
    </xf>
    <xf numFmtId="0" fontId="2" fillId="0" borderId="0" xfId="80" applyFont="1" applyFill="1" applyBorder="1" applyAlignment="1">
      <alignment vertical="center"/>
    </xf>
    <xf numFmtId="0" fontId="0" fillId="0" borderId="0" xfId="80" applyFont="1" applyFill="1" applyBorder="1" applyAlignment="1">
      <alignment vertical="center"/>
    </xf>
    <xf numFmtId="0" fontId="5" fillId="0" borderId="0" xfId="80" applyFont="1" applyFill="1" applyBorder="1" applyAlignment="1">
      <alignment horizontal="right" vertical="center" wrapText="1"/>
    </xf>
    <xf numFmtId="0" fontId="5" fillId="0" borderId="0" xfId="80" applyFont="1" applyFill="1" applyBorder="1" applyAlignment="1">
      <alignment horizontal="center" vertical="center" wrapText="1"/>
    </xf>
    <xf numFmtId="0" fontId="6" fillId="0" borderId="13" xfId="80" applyFont="1" applyFill="1" applyBorder="1" applyAlignment="1">
      <alignment horizontal="center" vertical="center" wrapText="1"/>
    </xf>
    <xf numFmtId="0" fontId="7" fillId="0" borderId="13" xfId="80" applyFont="1" applyFill="1" applyBorder="1" applyAlignment="1">
      <alignment horizontal="center" vertical="center" wrapText="1"/>
    </xf>
    <xf numFmtId="0" fontId="7" fillId="0" borderId="13" xfId="80" applyFont="1" applyFill="1" applyBorder="1" applyAlignment="1">
      <alignment horizontal="left" vertical="center" wrapText="1"/>
    </xf>
    <xf numFmtId="0" fontId="7" fillId="0" borderId="13" xfId="80" applyFont="1" applyFill="1" applyBorder="1" applyAlignment="1">
      <alignment vertical="center" wrapText="1"/>
    </xf>
    <xf numFmtId="176" fontId="7" fillId="0" borderId="13" xfId="80" applyNumberFormat="1" applyFont="1" applyFill="1" applyBorder="1" applyAlignment="1">
      <alignment vertical="center" wrapText="1"/>
    </xf>
    <xf numFmtId="0" fontId="1" fillId="0" borderId="0" xfId="62" applyFont="1" applyFill="1" applyBorder="1" applyAlignment="1">
      <alignment vertical="center"/>
    </xf>
    <xf numFmtId="0" fontId="2" fillId="0" borderId="0" xfId="62" applyFont="1" applyFill="1" applyBorder="1" applyAlignment="1">
      <alignment vertical="center"/>
    </xf>
    <xf numFmtId="0" fontId="0" fillId="0" borderId="0" xfId="62" applyFont="1" applyFill="1" applyBorder="1" applyAlignment="1">
      <alignment vertical="center"/>
    </xf>
    <xf numFmtId="0" fontId="8" fillId="0" borderId="0" xfId="62" applyFont="1" applyFill="1" applyBorder="1" applyAlignment="1">
      <alignment horizontal="left" vertical="center" wrapText="1"/>
    </xf>
    <xf numFmtId="0" fontId="9" fillId="0" borderId="0" xfId="62" applyFont="1" applyFill="1" applyBorder="1" applyAlignment="1">
      <alignment horizontal="left" vertical="center" wrapText="1"/>
    </xf>
    <xf numFmtId="0" fontId="5" fillId="0" borderId="0" xfId="62" applyFont="1" applyFill="1" applyBorder="1" applyAlignment="1">
      <alignment horizontal="center" vertical="center" wrapText="1"/>
    </xf>
    <xf numFmtId="0" fontId="10" fillId="0" borderId="13" xfId="62" applyFont="1" applyFill="1" applyBorder="1" applyAlignment="1">
      <alignment horizontal="center" vertical="center" wrapText="1"/>
    </xf>
    <xf numFmtId="0" fontId="11" fillId="0" borderId="13" xfId="62" applyFont="1" applyFill="1" applyBorder="1" applyAlignment="1">
      <alignment vertical="center" wrapText="1"/>
    </xf>
    <xf numFmtId="0" fontId="11" fillId="0" borderId="13" xfId="62" applyFont="1" applyFill="1" applyBorder="1" applyAlignment="1">
      <alignment horizontal="center" vertical="center" wrapText="1"/>
    </xf>
    <xf numFmtId="177" fontId="12" fillId="0" borderId="13" xfId="0" applyNumberFormat="1" applyFont="1" applyFill="1" applyBorder="1" applyAlignment="1">
      <alignment horizontal="center" vertical="center" wrapText="1"/>
    </xf>
    <xf numFmtId="178" fontId="12" fillId="0" borderId="13" xfId="0" applyNumberFormat="1" applyFont="1" applyFill="1" applyBorder="1" applyAlignment="1">
      <alignment horizontal="center" vertical="center" wrapText="1"/>
    </xf>
    <xf numFmtId="0" fontId="1" fillId="0" borderId="0" xfId="81" applyFont="1" applyFill="1" applyBorder="1" applyAlignment="1">
      <alignment vertical="center"/>
    </xf>
    <xf numFmtId="0" fontId="2" fillId="0" borderId="0" xfId="81" applyFont="1" applyFill="1" applyBorder="1" applyAlignment="1">
      <alignment vertical="center"/>
    </xf>
    <xf numFmtId="0" fontId="0" fillId="0" borderId="0" xfId="81" applyFont="1" applyFill="1" applyBorder="1" applyAlignment="1">
      <alignment vertical="center"/>
    </xf>
    <xf numFmtId="0" fontId="8" fillId="0" borderId="0" xfId="81" applyFont="1" applyFill="1" applyBorder="1" applyAlignment="1">
      <alignment horizontal="left" vertical="center" wrapText="1"/>
    </xf>
    <xf numFmtId="0" fontId="5" fillId="0" borderId="0" xfId="81" applyFont="1" applyFill="1" applyBorder="1" applyAlignment="1">
      <alignment horizontal="center" vertical="center" wrapText="1"/>
    </xf>
    <xf numFmtId="0" fontId="6" fillId="0" borderId="13" xfId="81" applyFont="1" applyFill="1" applyBorder="1" applyAlignment="1">
      <alignment horizontal="center" vertical="center" wrapText="1"/>
    </xf>
    <xf numFmtId="0" fontId="7" fillId="0" borderId="13" xfId="81" applyFont="1" applyFill="1" applyBorder="1" applyAlignment="1">
      <alignment horizontal="left" vertical="center" wrapText="1"/>
    </xf>
    <xf numFmtId="0" fontId="7" fillId="0" borderId="13" xfId="81" applyFont="1" applyFill="1" applyBorder="1" applyAlignment="1">
      <alignment horizontal="center" vertical="center" wrapText="1"/>
    </xf>
    <xf numFmtId="179" fontId="7" fillId="0" borderId="13" xfId="81" applyNumberFormat="1" applyFont="1" applyFill="1" applyBorder="1" applyAlignment="1">
      <alignment horizontal="center" vertical="center" wrapText="1"/>
    </xf>
    <xf numFmtId="178" fontId="7" fillId="0" borderId="13" xfId="81" applyNumberFormat="1" applyFont="1" applyFill="1" applyBorder="1" applyAlignment="1">
      <alignment horizontal="center" vertical="center" wrapText="1"/>
    </xf>
    <xf numFmtId="176" fontId="7" fillId="0" borderId="13" xfId="81" applyNumberFormat="1" applyFont="1" applyFill="1" applyBorder="1" applyAlignment="1">
      <alignment horizontal="right" vertical="center" wrapText="1"/>
    </xf>
    <xf numFmtId="0" fontId="5" fillId="0" borderId="0" xfId="81" applyFont="1" applyFill="1" applyBorder="1" applyAlignment="1">
      <alignment vertical="center" wrapText="1"/>
    </xf>
    <xf numFmtId="0" fontId="0" fillId="0" borderId="0" xfId="81" applyFont="1" applyFill="1" applyBorder="1" applyAlignment="1">
      <alignment horizontal="center" vertical="center"/>
    </xf>
    <xf numFmtId="0" fontId="8" fillId="0" borderId="0" xfId="81" applyFont="1" applyFill="1" applyBorder="1" applyAlignment="1">
      <alignment vertical="center" wrapText="1"/>
    </xf>
    <xf numFmtId="0" fontId="1" fillId="0" borderId="0" xfId="81" applyFont="1" applyFill="1" applyBorder="1" applyAlignment="1">
      <alignment horizontal="center" vertical="center"/>
    </xf>
    <xf numFmtId="0" fontId="7" fillId="0" borderId="13" xfId="81" applyFont="1" applyFill="1" applyBorder="1" applyAlignment="1">
      <alignment vertical="center" wrapText="1"/>
    </xf>
    <xf numFmtId="4" fontId="7" fillId="0" borderId="13" xfId="81" applyNumberFormat="1" applyFont="1" applyFill="1" applyBorder="1" applyAlignment="1">
      <alignment horizontal="center" vertical="center" wrapText="1"/>
    </xf>
    <xf numFmtId="176" fontId="7" fillId="0" borderId="13" xfId="81" applyNumberFormat="1" applyFont="1" applyFill="1" applyBorder="1" applyAlignment="1">
      <alignment horizontal="center" vertical="center" wrapText="1"/>
    </xf>
    <xf numFmtId="0" fontId="14" fillId="0" borderId="0" xfId="81" applyFont="1" applyFill="1" applyBorder="1" applyAlignment="1">
      <alignment vertical="center"/>
    </xf>
    <xf numFmtId="0" fontId="14" fillId="0" borderId="0" xfId="81" applyFont="1" applyFill="1" applyBorder="1" applyAlignment="1">
      <alignment horizontal="center" vertical="center"/>
    </xf>
    <xf numFmtId="180" fontId="7" fillId="0" borderId="13" xfId="81" applyNumberFormat="1" applyFont="1" applyFill="1" applyBorder="1" applyAlignment="1">
      <alignment horizontal="center" vertical="center" wrapText="1"/>
    </xf>
    <xf numFmtId="0" fontId="1" fillId="0" borderId="0" xfId="81" applyNumberFormat="1" applyFont="1" applyFill="1" applyBorder="1" applyAlignment="1">
      <alignment vertical="center"/>
    </xf>
    <xf numFmtId="0" fontId="2" fillId="0" borderId="0" xfId="81" applyNumberFormat="1" applyFont="1" applyFill="1" applyBorder="1" applyAlignment="1">
      <alignment vertical="center"/>
    </xf>
    <xf numFmtId="0" fontId="0" fillId="0" borderId="0" xfId="81" applyNumberFormat="1" applyFont="1" applyFill="1" applyBorder="1" applyAlignment="1">
      <alignment vertical="center"/>
    </xf>
    <xf numFmtId="0" fontId="3" fillId="0" borderId="0" xfId="50" applyNumberFormat="1" applyFont="1" applyFill="1" applyBorder="1" applyAlignment="1">
      <alignment horizontal="left" vertical="center"/>
    </xf>
    <xf numFmtId="0" fontId="5" fillId="0" borderId="0" xfId="81" applyNumberFormat="1" applyFont="1" applyFill="1" applyBorder="1" applyAlignment="1">
      <alignment vertical="center" wrapText="1"/>
    </xf>
    <xf numFmtId="0" fontId="5" fillId="0" borderId="0" xfId="81" applyNumberFormat="1" applyFont="1" applyFill="1" applyBorder="1" applyAlignment="1">
      <alignment horizontal="center" vertical="center" wrapText="1"/>
    </xf>
    <xf numFmtId="0" fontId="15" fillId="0" borderId="13" xfId="81" applyNumberFormat="1" applyFont="1" applyFill="1" applyBorder="1" applyAlignment="1">
      <alignment horizontal="center" vertical="center" wrapText="1"/>
    </xf>
    <xf numFmtId="0" fontId="15" fillId="0" borderId="13" xfId="81" applyNumberFormat="1" applyFont="1" applyFill="1" applyBorder="1" applyAlignment="1">
      <alignment vertical="center" wrapText="1"/>
    </xf>
    <xf numFmtId="0" fontId="16" fillId="0" borderId="13" xfId="81" applyNumberFormat="1" applyFont="1" applyFill="1" applyBorder="1" applyAlignment="1">
      <alignment horizontal="center" vertical="center"/>
    </xf>
    <xf numFmtId="177" fontId="17" fillId="0" borderId="13" xfId="148" applyNumberFormat="1" applyFont="1" applyFill="1" applyBorder="1" applyAlignment="1">
      <alignment horizontal="center" vertical="center" wrapText="1"/>
      <protection/>
    </xf>
    <xf numFmtId="177" fontId="18" fillId="0" borderId="13" xfId="0" applyNumberFormat="1" applyFont="1" applyFill="1" applyBorder="1" applyAlignment="1">
      <alignment horizontal="center" vertical="center" wrapText="1"/>
    </xf>
    <xf numFmtId="0" fontId="0" fillId="0" borderId="0" xfId="70" applyNumberFormat="1" applyFont="1" applyFill="1" applyBorder="1" applyAlignment="1">
      <alignment/>
    </xf>
    <xf numFmtId="0" fontId="0" fillId="0" borderId="0" xfId="70" applyNumberFormat="1" applyFont="1" applyFill="1" applyBorder="1" applyAlignment="1">
      <alignment vertical="center"/>
    </xf>
    <xf numFmtId="0" fontId="0" fillId="0" borderId="0" xfId="70" applyNumberFormat="1" applyFont="1" applyFill="1" applyBorder="1" applyAlignment="1">
      <alignment vertical="center" wrapText="1"/>
    </xf>
    <xf numFmtId="0" fontId="0" fillId="0" borderId="0" xfId="70" applyNumberFormat="1" applyFont="1" applyFill="1" applyBorder="1" applyAlignment="1">
      <alignment horizontal="center" vertical="center" wrapText="1"/>
    </xf>
    <xf numFmtId="0" fontId="0" fillId="0" borderId="13" xfId="70" applyNumberFormat="1" applyFont="1" applyFill="1" applyBorder="1" applyAlignment="1">
      <alignment horizontal="center" vertical="center"/>
    </xf>
    <xf numFmtId="0" fontId="0" fillId="0" borderId="13" xfId="70" applyNumberFormat="1" applyFont="1" applyFill="1" applyBorder="1" applyAlignment="1">
      <alignment vertical="center"/>
    </xf>
    <xf numFmtId="181" fontId="0" fillId="0" borderId="13" xfId="70" applyNumberFormat="1" applyFont="1" applyFill="1" applyBorder="1" applyAlignment="1">
      <alignment vertical="center"/>
    </xf>
    <xf numFmtId="0" fontId="20" fillId="0" borderId="13" xfId="70" applyNumberFormat="1" applyFont="1" applyFill="1" applyBorder="1" applyAlignment="1">
      <alignment vertical="center"/>
    </xf>
    <xf numFmtId="181" fontId="20" fillId="0" borderId="13" xfId="70" applyNumberFormat="1" applyFont="1" applyFill="1" applyBorder="1" applyAlignment="1">
      <alignment vertical="center"/>
    </xf>
    <xf numFmtId="0" fontId="20" fillId="0" borderId="13" xfId="70" applyNumberFormat="1" applyFont="1" applyFill="1" applyBorder="1" applyAlignment="1">
      <alignment horizontal="center" vertical="center"/>
    </xf>
    <xf numFmtId="0" fontId="0" fillId="0" borderId="0" xfId="53" applyNumberFormat="1" applyFont="1" applyFill="1" applyBorder="1" applyAlignment="1">
      <alignment/>
    </xf>
    <xf numFmtId="0" fontId="0" fillId="0" borderId="14" xfId="70" applyNumberFormat="1" applyFont="1" applyFill="1" applyBorder="1" applyAlignment="1">
      <alignment horizontal="center" vertical="center"/>
    </xf>
    <xf numFmtId="0" fontId="0" fillId="0" borderId="14" xfId="70" applyNumberFormat="1" applyFont="1" applyFill="1" applyBorder="1" applyAlignment="1">
      <alignment vertical="center"/>
    </xf>
    <xf numFmtId="0" fontId="20" fillId="0" borderId="13" xfId="70" applyNumberFormat="1" applyFont="1" applyFill="1" applyBorder="1" applyAlignment="1">
      <alignment horizontal="left" vertical="center"/>
    </xf>
    <xf numFmtId="181" fontId="20" fillId="0" borderId="14" xfId="70" applyNumberFormat="1" applyFont="1" applyFill="1" applyBorder="1" applyAlignment="1">
      <alignment vertical="center"/>
    </xf>
    <xf numFmtId="0" fontId="21" fillId="0" borderId="0" xfId="53" applyNumberFormat="1" applyFont="1" applyFill="1" applyBorder="1" applyAlignment="1">
      <alignment/>
    </xf>
    <xf numFmtId="182" fontId="0" fillId="0" borderId="0" xfId="53" applyNumberFormat="1" applyFont="1" applyFill="1" applyBorder="1" applyAlignment="1">
      <alignment horizontal="center" vertical="center"/>
    </xf>
    <xf numFmtId="183" fontId="0" fillId="0" borderId="0" xfId="53" applyNumberFormat="1" applyFont="1" applyFill="1" applyBorder="1" applyAlignment="1">
      <alignment/>
    </xf>
    <xf numFmtId="182" fontId="0" fillId="0" borderId="0" xfId="53" applyNumberFormat="1" applyFont="1" applyFill="1" applyBorder="1" applyAlignment="1">
      <alignment horizontal="center"/>
    </xf>
    <xf numFmtId="0" fontId="3" fillId="0" borderId="0" xfId="50" applyNumberFormat="1" applyFont="1" applyFill="1" applyBorder="1" applyAlignment="1">
      <alignment horizontal="center" vertical="center"/>
    </xf>
    <xf numFmtId="0" fontId="0" fillId="0" borderId="0" xfId="53" applyNumberFormat="1" applyFont="1" applyFill="1" applyBorder="1" applyAlignment="1">
      <alignment vertical="center"/>
    </xf>
    <xf numFmtId="182" fontId="23" fillId="0" borderId="0" xfId="53" applyNumberFormat="1" applyFont="1" applyFill="1" applyBorder="1" applyAlignment="1">
      <alignment horizontal="center" vertical="center"/>
    </xf>
    <xf numFmtId="183" fontId="21" fillId="0" borderId="0" xfId="53" applyNumberFormat="1" applyFont="1" applyFill="1" applyBorder="1" applyAlignment="1">
      <alignment/>
    </xf>
    <xf numFmtId="0" fontId="24" fillId="0" borderId="0" xfId="53" applyNumberFormat="1" applyFont="1" applyFill="1" applyBorder="1" applyAlignment="1">
      <alignment horizontal="center" vertical="center"/>
    </xf>
    <xf numFmtId="0" fontId="25" fillId="0" borderId="13" xfId="68" applyNumberFormat="1" applyFont="1" applyFill="1" applyBorder="1" applyAlignment="1">
      <alignment horizontal="center" vertical="center"/>
    </xf>
    <xf numFmtId="182" fontId="25" fillId="0" borderId="13" xfId="68" applyNumberFormat="1" applyFont="1" applyFill="1" applyBorder="1" applyAlignment="1">
      <alignment horizontal="center" vertical="center"/>
    </xf>
    <xf numFmtId="181" fontId="26" fillId="0" borderId="13" xfId="0" applyNumberFormat="1" applyFont="1" applyFill="1" applyBorder="1" applyAlignment="1">
      <alignment horizontal="center" vertical="center"/>
    </xf>
    <xf numFmtId="0" fontId="25" fillId="0" borderId="13" xfId="53" applyNumberFormat="1" applyFont="1" applyFill="1" applyBorder="1" applyAlignment="1">
      <alignment vertical="center"/>
    </xf>
    <xf numFmtId="0" fontId="27" fillId="0" borderId="13" xfId="83" applyNumberFormat="1" applyFont="1" applyFill="1" applyBorder="1" applyAlignment="1">
      <alignment horizontal="center" vertical="center" wrapText="1"/>
    </xf>
    <xf numFmtId="183" fontId="25" fillId="0" borderId="13" xfId="53" applyNumberFormat="1" applyFont="1" applyFill="1" applyBorder="1" applyAlignment="1">
      <alignment vertical="center"/>
    </xf>
    <xf numFmtId="181" fontId="28" fillId="0" borderId="13" xfId="0" applyNumberFormat="1" applyFont="1" applyFill="1" applyBorder="1" applyAlignment="1">
      <alignment horizontal="center" vertical="center"/>
    </xf>
    <xf numFmtId="3" fontId="29" fillId="0" borderId="13" xfId="0" applyNumberFormat="1" applyFont="1" applyFill="1" applyBorder="1" applyAlignment="1">
      <alignment vertical="center"/>
    </xf>
    <xf numFmtId="181" fontId="29" fillId="0" borderId="13" xfId="0" applyNumberFormat="1" applyFont="1" applyFill="1" applyBorder="1" applyAlignment="1">
      <alignment horizontal="center" vertical="center"/>
    </xf>
    <xf numFmtId="3" fontId="29" fillId="0" borderId="13" xfId="0" applyNumberFormat="1" applyFont="1" applyFill="1" applyBorder="1" applyAlignment="1">
      <alignment wrapText="1"/>
    </xf>
    <xf numFmtId="181" fontId="21" fillId="0" borderId="0" xfId="53" applyNumberFormat="1" applyFont="1" applyFill="1" applyBorder="1" applyAlignment="1">
      <alignment/>
    </xf>
    <xf numFmtId="3" fontId="29" fillId="0" borderId="13" xfId="0" applyNumberFormat="1" applyFont="1" applyFill="1" applyBorder="1" applyAlignment="1">
      <alignment horizontal="left" wrapText="1"/>
    </xf>
    <xf numFmtId="0" fontId="24" fillId="0" borderId="13" xfId="53" applyNumberFormat="1" applyFont="1" applyFill="1" applyBorder="1" applyAlignment="1">
      <alignment vertical="center"/>
    </xf>
    <xf numFmtId="182" fontId="23" fillId="0" borderId="13" xfId="178" applyNumberFormat="1" applyFont="1" applyFill="1" applyBorder="1" applyAlignment="1">
      <alignment horizontal="center" vertical="center"/>
    </xf>
    <xf numFmtId="0" fontId="30" fillId="0" borderId="13" xfId="53" applyNumberFormat="1" applyFont="1" applyFill="1" applyBorder="1" applyAlignment="1">
      <alignment vertical="center"/>
    </xf>
    <xf numFmtId="0" fontId="30" fillId="0" borderId="15" xfId="53" applyNumberFormat="1" applyFont="1" applyFill="1" applyBorder="1" applyAlignment="1">
      <alignment vertical="center"/>
    </xf>
    <xf numFmtId="182" fontId="23" fillId="0" borderId="15" xfId="178" applyNumberFormat="1" applyFont="1" applyFill="1" applyBorder="1" applyAlignment="1">
      <alignment horizontal="center" vertical="center"/>
    </xf>
    <xf numFmtId="0" fontId="24" fillId="0" borderId="15" xfId="53" applyNumberFormat="1" applyFont="1" applyFill="1" applyBorder="1" applyAlignment="1">
      <alignment/>
    </xf>
    <xf numFmtId="182" fontId="0" fillId="0" borderId="15" xfId="53" applyNumberFormat="1" applyFont="1" applyFill="1" applyBorder="1" applyAlignment="1">
      <alignment horizontal="center" vertical="center"/>
    </xf>
    <xf numFmtId="0" fontId="24" fillId="0" borderId="13" xfId="53" applyNumberFormat="1" applyFont="1" applyFill="1" applyBorder="1" applyAlignment="1">
      <alignment/>
    </xf>
    <xf numFmtId="182" fontId="0" fillId="0" borderId="13" xfId="53" applyNumberFormat="1" applyFont="1" applyFill="1" applyBorder="1" applyAlignment="1">
      <alignment horizontal="center" vertical="center"/>
    </xf>
    <xf numFmtId="0" fontId="30" fillId="0" borderId="13" xfId="53" applyNumberFormat="1" applyFont="1" applyFill="1" applyBorder="1" applyAlignment="1">
      <alignment/>
    </xf>
    <xf numFmtId="3" fontId="29" fillId="0" borderId="13" xfId="0" applyNumberFormat="1" applyFont="1" applyFill="1" applyBorder="1" applyAlignment="1">
      <alignment horizontal="left" vertical="center" wrapText="1"/>
    </xf>
    <xf numFmtId="0" fontId="25" fillId="0" borderId="13" xfId="0" applyNumberFormat="1" applyFont="1" applyFill="1" applyBorder="1" applyAlignment="1">
      <alignment horizontal="left" vertical="center"/>
    </xf>
    <xf numFmtId="182" fontId="31" fillId="0" borderId="13" xfId="0" applyNumberFormat="1" applyFont="1" applyFill="1" applyBorder="1" applyAlignment="1">
      <alignment horizontal="center" vertical="center"/>
    </xf>
    <xf numFmtId="182" fontId="21" fillId="0" borderId="0" xfId="53" applyNumberFormat="1" applyFont="1" applyFill="1" applyBorder="1" applyAlignment="1">
      <alignment/>
    </xf>
    <xf numFmtId="0" fontId="0" fillId="0" borderId="0" xfId="69" applyNumberFormat="1" applyFont="1" applyFill="1" applyBorder="1" applyAlignment="1">
      <alignment horizontal="center" vertical="center" wrapText="1"/>
    </xf>
    <xf numFmtId="0" fontId="21" fillId="0" borderId="0" xfId="0" applyNumberFormat="1" applyFont="1" applyFill="1" applyBorder="1" applyAlignment="1">
      <alignment vertical="center"/>
    </xf>
    <xf numFmtId="182" fontId="21" fillId="0" borderId="0" xfId="0" applyNumberFormat="1" applyFont="1" applyFill="1" applyBorder="1" applyAlignment="1">
      <alignment horizontal="center"/>
    </xf>
    <xf numFmtId="183" fontId="21" fillId="0" borderId="0" xfId="0" applyNumberFormat="1" applyFont="1" applyFill="1" applyBorder="1" applyAlignment="1">
      <alignment vertical="center"/>
    </xf>
    <xf numFmtId="182" fontId="29" fillId="0" borderId="0" xfId="0" applyNumberFormat="1" applyFont="1" applyFill="1" applyBorder="1" applyAlignment="1">
      <alignment horizontal="center"/>
    </xf>
    <xf numFmtId="0" fontId="21" fillId="0" borderId="0" xfId="0" applyNumberFormat="1" applyFont="1" applyFill="1" applyBorder="1" applyAlignment="1">
      <alignment/>
    </xf>
    <xf numFmtId="181" fontId="29" fillId="0" borderId="0" xfId="0" applyNumberFormat="1" applyFont="1" applyFill="1" applyBorder="1" applyAlignment="1" applyProtection="1">
      <alignment horizontal="center" vertical="center"/>
      <protection locked="0"/>
    </xf>
    <xf numFmtId="0" fontId="25" fillId="0" borderId="13" xfId="0" applyNumberFormat="1" applyFont="1" applyFill="1" applyBorder="1" applyAlignment="1">
      <alignment horizontal="center" vertical="center"/>
    </xf>
    <xf numFmtId="182" fontId="25" fillId="0" borderId="13" xfId="0" applyNumberFormat="1" applyFont="1" applyFill="1" applyBorder="1" applyAlignment="1">
      <alignment horizontal="center" vertical="center"/>
    </xf>
    <xf numFmtId="3" fontId="32" fillId="0" borderId="13" xfId="0" applyNumberFormat="1" applyFont="1" applyFill="1" applyBorder="1" applyAlignment="1">
      <alignment vertical="center"/>
    </xf>
    <xf numFmtId="182" fontId="33" fillId="0" borderId="13" xfId="0" applyNumberFormat="1" applyFont="1" applyFill="1" applyBorder="1" applyAlignment="1">
      <alignment horizontal="center" vertical="center"/>
    </xf>
    <xf numFmtId="3" fontId="24" fillId="0" borderId="13" xfId="0" applyNumberFormat="1" applyFont="1" applyFill="1" applyBorder="1" applyAlignment="1">
      <alignment vertical="center" wrapText="1"/>
    </xf>
    <xf numFmtId="0" fontId="99" fillId="0" borderId="13" xfId="0" applyNumberFormat="1" applyFont="1" applyFill="1" applyBorder="1" applyAlignment="1">
      <alignment horizontal="center" vertical="center"/>
    </xf>
    <xf numFmtId="3" fontId="24" fillId="0" borderId="13" xfId="0" applyNumberFormat="1" applyFont="1" applyFill="1" applyBorder="1" applyAlignment="1">
      <alignment vertical="center"/>
    </xf>
    <xf numFmtId="0" fontId="34" fillId="0" borderId="13" xfId="120" applyNumberFormat="1" applyFont="1" applyFill="1" applyBorder="1" applyAlignment="1">
      <alignment horizontal="center" vertical="center"/>
      <protection/>
    </xf>
    <xf numFmtId="0" fontId="34" fillId="0" borderId="13" xfId="118" applyNumberFormat="1" applyFont="1" applyFill="1" applyBorder="1" applyAlignment="1">
      <alignment horizontal="center" vertical="center"/>
      <protection/>
    </xf>
    <xf numFmtId="0" fontId="34" fillId="0" borderId="13" xfId="121" applyNumberFormat="1" applyFont="1" applyFill="1" applyBorder="1" applyAlignment="1">
      <alignment horizontal="center" vertical="center"/>
      <protection/>
    </xf>
    <xf numFmtId="3" fontId="29" fillId="0" borderId="13" xfId="0" applyNumberFormat="1" applyFont="1" applyFill="1" applyBorder="1" applyAlignment="1">
      <alignment horizontal="left" vertical="center" indent="1"/>
    </xf>
    <xf numFmtId="0" fontId="34" fillId="0" borderId="13" xfId="119" applyNumberFormat="1" applyFont="1" applyFill="1" applyBorder="1" applyAlignment="1">
      <alignment horizontal="center" vertical="center"/>
      <protection/>
    </xf>
    <xf numFmtId="0" fontId="24" fillId="0" borderId="13" xfId="54" applyNumberFormat="1" applyFont="1" applyFill="1" applyBorder="1" applyAlignment="1">
      <alignment vertical="center"/>
    </xf>
    <xf numFmtId="0" fontId="0" fillId="0" borderId="0" xfId="0" applyFill="1" applyAlignment="1">
      <alignment vertical="center"/>
    </xf>
    <xf numFmtId="183" fontId="21" fillId="0" borderId="0" xfId="0" applyNumberFormat="1" applyFont="1" applyFill="1" applyBorder="1" applyAlignment="1">
      <alignment vertical="center" wrapText="1"/>
    </xf>
    <xf numFmtId="0" fontId="0" fillId="0" borderId="16" xfId="50" applyNumberFormat="1" applyFont="1" applyFill="1" applyBorder="1" applyAlignment="1">
      <alignment horizontal="center" vertical="center" wrapText="1"/>
    </xf>
    <xf numFmtId="0" fontId="25" fillId="0" borderId="13" xfId="0" applyNumberFormat="1" applyFont="1" applyFill="1" applyBorder="1" applyAlignment="1">
      <alignment horizontal="center" vertical="center" wrapText="1"/>
    </xf>
    <xf numFmtId="183" fontId="25" fillId="0" borderId="13" xfId="0" applyNumberFormat="1" applyFont="1" applyFill="1" applyBorder="1" applyAlignment="1">
      <alignment vertical="center" wrapText="1"/>
    </xf>
    <xf numFmtId="3" fontId="34" fillId="0" borderId="13" xfId="0" applyNumberFormat="1" applyFont="1" applyFill="1" applyBorder="1" applyAlignment="1" applyProtection="1">
      <alignment vertical="center"/>
      <protection/>
    </xf>
    <xf numFmtId="0" fontId="34" fillId="0" borderId="13" xfId="0" applyFont="1" applyFill="1" applyBorder="1" applyAlignment="1">
      <alignment horizontal="center" vertical="center"/>
    </xf>
    <xf numFmtId="3" fontId="34" fillId="0" borderId="13" xfId="0" applyNumberFormat="1" applyFont="1" applyFill="1" applyBorder="1" applyAlignment="1" applyProtection="1">
      <alignment horizontal="left" vertical="center"/>
      <protection/>
    </xf>
    <xf numFmtId="0" fontId="99" fillId="0" borderId="13" xfId="0" applyFont="1" applyFill="1" applyBorder="1" applyAlignment="1">
      <alignment horizontal="center" vertical="center"/>
    </xf>
    <xf numFmtId="0" fontId="34" fillId="0" borderId="13" xfId="0" applyFont="1" applyFill="1" applyBorder="1" applyAlignment="1">
      <alignment horizontal="left" vertical="center"/>
    </xf>
    <xf numFmtId="0" fontId="99" fillId="0" borderId="13" xfId="0" applyFont="1" applyFill="1" applyBorder="1" applyAlignment="1">
      <alignment horizontal="left" vertical="center"/>
    </xf>
    <xf numFmtId="3" fontId="99" fillId="0" borderId="13" xfId="0" applyNumberFormat="1" applyFont="1" applyFill="1" applyBorder="1" applyAlignment="1" applyProtection="1">
      <alignment horizontal="left" vertical="center"/>
      <protection/>
    </xf>
    <xf numFmtId="182" fontId="29" fillId="0" borderId="0" xfId="0" applyNumberFormat="1" applyFont="1" applyFill="1" applyBorder="1" applyAlignment="1">
      <alignment horizontal="right"/>
    </xf>
    <xf numFmtId="0" fontId="21" fillId="0" borderId="0" xfId="0" applyNumberFormat="1" applyFont="1" applyFill="1" applyBorder="1" applyAlignment="1">
      <alignment horizontal="center"/>
    </xf>
    <xf numFmtId="0" fontId="0" fillId="0" borderId="0" xfId="50" applyNumberFormat="1" applyFont="1" applyFill="1" applyBorder="1" applyAlignment="1">
      <alignment horizontal="center" vertical="center"/>
    </xf>
    <xf numFmtId="181" fontId="25" fillId="0" borderId="13" xfId="176" applyNumberFormat="1" applyFont="1" applyFill="1" applyBorder="1" applyAlignment="1">
      <alignment horizontal="center" vertical="center" wrapText="1"/>
    </xf>
    <xf numFmtId="183" fontId="31" fillId="0" borderId="13" xfId="116" applyNumberFormat="1" applyFont="1" applyFill="1" applyBorder="1" applyAlignment="1">
      <alignment horizontal="center" vertical="center"/>
      <protection/>
    </xf>
    <xf numFmtId="184" fontId="35" fillId="0" borderId="13" xfId="0" applyNumberFormat="1" applyFont="1" applyFill="1" applyBorder="1" applyAlignment="1">
      <alignment horizontal="center" vertical="center"/>
    </xf>
    <xf numFmtId="183" fontId="36" fillId="0" borderId="13" xfId="117" applyNumberFormat="1" applyFont="1" applyFill="1" applyBorder="1" applyAlignment="1">
      <alignment horizontal="center" vertical="center"/>
      <protection/>
    </xf>
    <xf numFmtId="185" fontId="35" fillId="0" borderId="13" xfId="0" applyNumberFormat="1" applyFont="1" applyFill="1" applyBorder="1" applyAlignment="1">
      <alignment horizontal="center" vertical="center"/>
    </xf>
    <xf numFmtId="0" fontId="37" fillId="0" borderId="13" xfId="0" applyNumberFormat="1" applyFont="1" applyFill="1" applyBorder="1" applyAlignment="1">
      <alignment horizontal="left" vertical="center"/>
    </xf>
    <xf numFmtId="184" fontId="36" fillId="0" borderId="13" xfId="0" applyNumberFormat="1" applyFont="1" applyFill="1" applyBorder="1" applyAlignment="1">
      <alignment horizontal="center" vertical="center"/>
    </xf>
    <xf numFmtId="183" fontId="37" fillId="0" borderId="13" xfId="0" applyNumberFormat="1" applyFont="1" applyFill="1" applyBorder="1" applyAlignment="1">
      <alignment vertical="center"/>
    </xf>
    <xf numFmtId="177" fontId="36" fillId="0" borderId="13" xfId="0" applyNumberFormat="1" applyFont="1" applyFill="1" applyBorder="1" applyAlignment="1">
      <alignment horizontal="center" vertical="center"/>
    </xf>
    <xf numFmtId="0" fontId="24" fillId="0" borderId="13" xfId="50" applyNumberFormat="1" applyFont="1" applyFill="1" applyBorder="1" applyAlignment="1">
      <alignment vertical="center"/>
    </xf>
    <xf numFmtId="0" fontId="24" fillId="0" borderId="13" xfId="50" applyNumberFormat="1" applyFont="1" applyFill="1" applyBorder="1" applyAlignment="1">
      <alignment horizontal="center" vertical="center"/>
    </xf>
    <xf numFmtId="183" fontId="36" fillId="0" borderId="13" xfId="115" applyNumberFormat="1" applyFont="1" applyFill="1" applyBorder="1" applyAlignment="1">
      <alignment horizontal="center" vertical="center"/>
      <protection/>
    </xf>
    <xf numFmtId="0" fontId="36" fillId="0" borderId="13" xfId="33" applyNumberFormat="1" applyFont="1" applyFill="1" applyBorder="1" applyAlignment="1" applyProtection="1">
      <alignment horizontal="center" vertical="center"/>
      <protection/>
    </xf>
    <xf numFmtId="0" fontId="24" fillId="0" borderId="13" xfId="50" applyNumberFormat="1" applyFont="1" applyFill="1" applyBorder="1" applyAlignment="1">
      <alignment vertical="center" wrapText="1"/>
    </xf>
    <xf numFmtId="0" fontId="24" fillId="0" borderId="13" xfId="50" applyNumberFormat="1" applyFont="1" applyFill="1" applyBorder="1" applyAlignment="1">
      <alignment horizontal="center" vertical="center" wrapText="1"/>
    </xf>
    <xf numFmtId="177" fontId="36" fillId="0" borderId="13" xfId="33" applyNumberFormat="1" applyFont="1" applyFill="1" applyBorder="1" applyAlignment="1" applyProtection="1">
      <alignment horizontal="center" vertical="center"/>
      <protection/>
    </xf>
    <xf numFmtId="183" fontId="38" fillId="0" borderId="13" xfId="115" applyNumberFormat="1" applyFont="1" applyFill="1" applyBorder="1" applyAlignment="1">
      <alignment horizontal="center" vertical="center"/>
      <protection/>
    </xf>
    <xf numFmtId="184" fontId="38" fillId="0" borderId="13" xfId="0" applyNumberFormat="1" applyFont="1" applyFill="1" applyBorder="1" applyAlignment="1">
      <alignment horizontal="center" vertical="center"/>
    </xf>
    <xf numFmtId="177" fontId="100" fillId="0" borderId="13" xfId="0" applyNumberFormat="1" applyFont="1" applyFill="1" applyBorder="1" applyAlignment="1" applyProtection="1">
      <alignment horizontal="center" vertical="center"/>
      <protection/>
    </xf>
    <xf numFmtId="177" fontId="38" fillId="0" borderId="13" xfId="0" applyNumberFormat="1" applyFont="1" applyFill="1" applyBorder="1" applyAlignment="1">
      <alignment horizontal="center" vertical="center"/>
    </xf>
    <xf numFmtId="3" fontId="24" fillId="0" borderId="13" xfId="0" applyNumberFormat="1" applyFont="1" applyFill="1" applyBorder="1" applyAlignment="1">
      <alignment horizontal="center" vertical="center" wrapText="1"/>
    </xf>
    <xf numFmtId="183" fontId="36" fillId="0" borderId="13" xfId="0" applyNumberFormat="1" applyFont="1" applyFill="1" applyBorder="1" applyAlignment="1">
      <alignment horizontal="center" vertical="center"/>
    </xf>
    <xf numFmtId="3" fontId="24" fillId="4" borderId="15" xfId="0" applyNumberFormat="1" applyFont="1" applyFill="1" applyBorder="1" applyAlignment="1">
      <alignment vertical="center" wrapText="1"/>
    </xf>
    <xf numFmtId="0" fontId="24" fillId="0" borderId="13" xfId="54" applyNumberFormat="1" applyFont="1" applyFill="1" applyBorder="1" applyAlignment="1">
      <alignment horizontal="center" vertical="center"/>
    </xf>
    <xf numFmtId="177" fontId="99" fillId="0" borderId="13" xfId="0" applyNumberFormat="1" applyFont="1" applyFill="1" applyBorder="1" applyAlignment="1" applyProtection="1">
      <alignment horizontal="center" vertical="center"/>
      <protection/>
    </xf>
    <xf numFmtId="183" fontId="38" fillId="0" borderId="13" xfId="117" applyNumberFormat="1" applyFont="1" applyFill="1" applyBorder="1" applyAlignment="1">
      <alignment horizontal="right" vertical="center"/>
      <protection/>
    </xf>
    <xf numFmtId="0" fontId="0" fillId="0" borderId="0" xfId="69" applyNumberFormat="1" applyFont="1" applyFill="1" applyBorder="1" applyAlignment="1">
      <alignment vertical="center"/>
    </xf>
    <xf numFmtId="0" fontId="0" fillId="0" borderId="0" xfId="69" applyNumberFormat="1" applyFont="1" applyFill="1" applyBorder="1" applyAlignment="1">
      <alignment horizontal="center" vertical="center"/>
    </xf>
    <xf numFmtId="0" fontId="34" fillId="0" borderId="0" xfId="50" applyNumberFormat="1" applyFont="1" applyFill="1" applyBorder="1" applyAlignment="1">
      <alignment horizontal="center" vertical="center"/>
    </xf>
    <xf numFmtId="0" fontId="34" fillId="0" borderId="0" xfId="50" applyNumberFormat="1" applyFont="1" applyFill="1" applyBorder="1" applyAlignment="1">
      <alignment horizontal="right" vertical="center"/>
    </xf>
    <xf numFmtId="181" fontId="24" fillId="0" borderId="0" xfId="0" applyNumberFormat="1" applyFont="1" applyFill="1" applyBorder="1" applyAlignment="1" applyProtection="1">
      <alignment horizontal="center" vertical="center"/>
      <protection locked="0"/>
    </xf>
    <xf numFmtId="14" fontId="25" fillId="0" borderId="13" xfId="114" applyNumberFormat="1" applyFont="1" applyFill="1" applyBorder="1" applyAlignment="1" applyProtection="1">
      <alignment horizontal="center" vertical="center"/>
      <protection locked="0"/>
    </xf>
    <xf numFmtId="182" fontId="37" fillId="0" borderId="13" xfId="114" applyNumberFormat="1" applyFont="1" applyFill="1" applyBorder="1" applyAlignment="1" applyProtection="1">
      <alignment horizontal="center" vertical="center" wrapText="1"/>
      <protection locked="0"/>
    </xf>
    <xf numFmtId="0" fontId="101" fillId="0" borderId="13" xfId="82" applyFont="1" applyFill="1" applyBorder="1" applyAlignment="1">
      <alignment horizontal="center" vertical="center" wrapText="1"/>
      <protection/>
    </xf>
    <xf numFmtId="181" fontId="102" fillId="0" borderId="13" xfId="167" applyNumberFormat="1" applyFont="1" applyFill="1" applyBorder="1" applyAlignment="1">
      <alignment horizontal="center" vertical="center" wrapText="1"/>
    </xf>
    <xf numFmtId="0" fontId="97" fillId="0" borderId="0" xfId="0" applyFont="1" applyFill="1" applyBorder="1" applyAlignment="1">
      <alignment/>
    </xf>
    <xf numFmtId="0" fontId="101" fillId="0" borderId="13" xfId="82" applyFont="1" applyFill="1" applyBorder="1" applyAlignment="1">
      <alignment horizontal="left" vertical="center" wrapText="1"/>
      <protection/>
    </xf>
    <xf numFmtId="181" fontId="101" fillId="0" borderId="13" xfId="167" applyNumberFormat="1" applyFont="1" applyFill="1" applyBorder="1" applyAlignment="1">
      <alignment horizontal="center" vertical="center" wrapText="1"/>
    </xf>
    <xf numFmtId="0" fontId="103" fillId="0" borderId="13" xfId="82" applyFont="1" applyFill="1" applyBorder="1" applyAlignment="1">
      <alignment horizontal="left" vertical="center" wrapText="1"/>
      <protection/>
    </xf>
    <xf numFmtId="181" fontId="104" fillId="0" borderId="13" xfId="167" applyNumberFormat="1" applyFont="1" applyFill="1" applyBorder="1" applyAlignment="1">
      <alignment horizontal="center" vertical="center" wrapText="1"/>
    </xf>
    <xf numFmtId="181" fontId="105" fillId="0" borderId="13" xfId="167" applyNumberFormat="1" applyFont="1" applyFill="1" applyBorder="1" applyAlignment="1">
      <alignment horizontal="center" vertical="center" wrapText="1"/>
    </xf>
    <xf numFmtId="181" fontId="103" fillId="0" borderId="13" xfId="167" applyNumberFormat="1" applyFont="1" applyFill="1" applyBorder="1" applyAlignment="1">
      <alignment horizontal="center" vertical="center" wrapText="1"/>
    </xf>
    <xf numFmtId="3" fontId="34" fillId="0" borderId="13" xfId="113" applyNumberFormat="1" applyFont="1" applyFill="1" applyBorder="1" applyAlignment="1" applyProtection="1">
      <alignment vertical="center"/>
      <protection locked="0"/>
    </xf>
    <xf numFmtId="3" fontId="29" fillId="0" borderId="13" xfId="110" applyNumberFormat="1" applyFont="1" applyFill="1" applyBorder="1" applyAlignment="1">
      <alignment horizontal="center" vertical="center"/>
      <protection/>
    </xf>
    <xf numFmtId="3" fontId="34" fillId="0" borderId="13" xfId="111" applyNumberFormat="1" applyFont="1" applyFill="1" applyBorder="1" applyAlignment="1" applyProtection="1">
      <alignment vertical="center"/>
      <protection locked="0"/>
    </xf>
    <xf numFmtId="0" fontId="34" fillId="0" borderId="0" xfId="0" applyNumberFormat="1" applyFont="1" applyFill="1" applyBorder="1" applyAlignment="1">
      <alignment vertical="center"/>
    </xf>
    <xf numFmtId="0" fontId="102" fillId="0" borderId="13" xfId="82" applyFont="1" applyFill="1" applyBorder="1" applyAlignment="1">
      <alignment horizontal="center" vertical="center" wrapText="1"/>
      <protection/>
    </xf>
    <xf numFmtId="182" fontId="106" fillId="0" borderId="13" xfId="0" applyNumberFormat="1" applyFont="1" applyFill="1" applyBorder="1" applyAlignment="1">
      <alignment horizontal="center" vertical="center" wrapText="1"/>
    </xf>
    <xf numFmtId="0" fontId="34" fillId="0" borderId="13" xfId="0" applyNumberFormat="1" applyFont="1" applyFill="1" applyBorder="1" applyAlignment="1">
      <alignment horizontal="center" vertical="center"/>
    </xf>
    <xf numFmtId="182" fontId="21" fillId="0" borderId="0" xfId="71" applyNumberFormat="1" applyFont="1" applyFill="1" applyBorder="1" applyAlignment="1">
      <alignment horizontal="right"/>
    </xf>
    <xf numFmtId="182" fontId="21" fillId="0" borderId="0" xfId="71" applyNumberFormat="1" applyFont="1" applyFill="1" applyBorder="1" applyAlignment="1">
      <alignment horizontal="center"/>
    </xf>
    <xf numFmtId="0" fontId="21" fillId="0" borderId="0" xfId="71" applyNumberFormat="1" applyFont="1" applyFill="1" applyBorder="1" applyAlignment="1">
      <alignment/>
    </xf>
    <xf numFmtId="0" fontId="21" fillId="0" borderId="0" xfId="71" applyNumberFormat="1" applyFont="1" applyFill="1" applyBorder="1" applyAlignment="1">
      <alignment horizontal="center"/>
    </xf>
    <xf numFmtId="0" fontId="24" fillId="0" borderId="0" xfId="50" applyNumberFormat="1" applyFont="1" applyFill="1" applyBorder="1" applyAlignment="1">
      <alignment horizontal="center" vertical="center"/>
    </xf>
    <xf numFmtId="0" fontId="25" fillId="0" borderId="13" xfId="71" applyNumberFormat="1" applyFont="1" applyFill="1" applyBorder="1" applyAlignment="1">
      <alignment horizontal="center" vertical="center"/>
    </xf>
    <xf numFmtId="0" fontId="25" fillId="0" borderId="15" xfId="71" applyNumberFormat="1" applyFont="1" applyFill="1" applyBorder="1" applyAlignment="1">
      <alignment horizontal="center" vertical="center"/>
    </xf>
    <xf numFmtId="186" fontId="39" fillId="0" borderId="13" xfId="71" applyNumberFormat="1" applyFont="1" applyFill="1" applyBorder="1" applyAlignment="1">
      <alignment horizontal="left" vertical="center"/>
    </xf>
    <xf numFmtId="182" fontId="33" fillId="0" borderId="13" xfId="55" applyNumberFormat="1" applyFont="1" applyFill="1" applyBorder="1" applyAlignment="1">
      <alignment horizontal="center" vertical="center"/>
    </xf>
    <xf numFmtId="186" fontId="39" fillId="0" borderId="17" xfId="71" applyNumberFormat="1" applyFont="1" applyFill="1" applyBorder="1" applyAlignment="1">
      <alignment vertical="center"/>
    </xf>
    <xf numFmtId="182" fontId="107" fillId="0" borderId="13" xfId="55" applyNumberFormat="1" applyFont="1" applyFill="1" applyBorder="1" applyAlignment="1">
      <alignment horizontal="center" vertical="center"/>
    </xf>
    <xf numFmtId="0" fontId="24" fillId="0" borderId="17" xfId="55" applyNumberFormat="1" applyFont="1" applyFill="1" applyBorder="1" applyAlignment="1">
      <alignment vertical="center"/>
    </xf>
    <xf numFmtId="181" fontId="100" fillId="0" borderId="13" xfId="0" applyNumberFormat="1" applyFont="1" applyFill="1" applyBorder="1" applyAlignment="1" applyProtection="1">
      <alignment horizontal="center" vertical="center"/>
      <protection locked="0"/>
    </xf>
    <xf numFmtId="182" fontId="29" fillId="0" borderId="13" xfId="71" applyNumberFormat="1" applyFont="1" applyFill="1" applyBorder="1" applyAlignment="1">
      <alignment horizontal="center" vertical="center"/>
    </xf>
    <xf numFmtId="181" fontId="99" fillId="0" borderId="13" xfId="0" applyNumberFormat="1" applyFont="1" applyFill="1" applyBorder="1" applyAlignment="1" applyProtection="1">
      <alignment horizontal="center" vertical="center"/>
      <protection locked="0"/>
    </xf>
    <xf numFmtId="0" fontId="24" fillId="0" borderId="17" xfId="55" applyNumberFormat="1" applyFont="1" applyFill="1" applyBorder="1" applyAlignment="1">
      <alignment vertical="center" wrapText="1"/>
    </xf>
    <xf numFmtId="181" fontId="100" fillId="0" borderId="13" xfId="0" applyNumberFormat="1" applyFont="1" applyFill="1" applyBorder="1" applyAlignment="1" applyProtection="1">
      <alignment horizontal="center" vertical="center" wrapText="1"/>
      <protection locked="0"/>
    </xf>
    <xf numFmtId="187" fontId="24" fillId="0" borderId="17" xfId="50" applyNumberFormat="1" applyFont="1" applyFill="1" applyBorder="1" applyAlignment="1">
      <alignment horizontal="left" vertical="center"/>
    </xf>
    <xf numFmtId="0" fontId="24" fillId="0" borderId="17" xfId="50" applyNumberFormat="1" applyFont="1" applyFill="1" applyBorder="1" applyAlignment="1">
      <alignment vertical="center"/>
    </xf>
    <xf numFmtId="0" fontId="21" fillId="0" borderId="13" xfId="71" applyNumberFormat="1" applyFont="1" applyFill="1" applyBorder="1" applyAlignment="1">
      <alignment horizontal="center"/>
    </xf>
    <xf numFmtId="188" fontId="29" fillId="0" borderId="13" xfId="110" applyNumberFormat="1" applyFont="1" applyFill="1" applyBorder="1" applyAlignment="1">
      <alignment horizontal="center" vertical="center"/>
      <protection/>
    </xf>
    <xf numFmtId="187" fontId="24" fillId="0" borderId="17" xfId="50" applyNumberFormat="1" applyFont="1" applyFill="1" applyBorder="1" applyAlignment="1">
      <alignment vertical="center"/>
    </xf>
    <xf numFmtId="187" fontId="24" fillId="0" borderId="18" xfId="50" applyNumberFormat="1" applyFont="1" applyFill="1" applyBorder="1" applyAlignment="1">
      <alignment vertical="center"/>
    </xf>
    <xf numFmtId="0" fontId="99" fillId="0" borderId="13" xfId="0" applyNumberFormat="1" applyFont="1" applyFill="1" applyBorder="1" applyAlignment="1" applyProtection="1">
      <alignment horizontal="center" vertical="center"/>
      <protection locked="0"/>
    </xf>
    <xf numFmtId="187" fontId="24" fillId="0" borderId="19" xfId="50" applyNumberFormat="1" applyFont="1" applyFill="1" applyBorder="1" applyAlignment="1">
      <alignment vertical="center"/>
    </xf>
    <xf numFmtId="0" fontId="26" fillId="0" borderId="13" xfId="112" applyNumberFormat="1" applyFont="1" applyFill="1" applyBorder="1" applyAlignment="1" applyProtection="1">
      <alignment horizontal="center" vertical="center"/>
      <protection locked="0"/>
    </xf>
    <xf numFmtId="182" fontId="29" fillId="0" borderId="15" xfId="71" applyNumberFormat="1" applyFont="1" applyFill="1" applyBorder="1" applyAlignment="1">
      <alignment horizontal="center" vertical="center"/>
    </xf>
    <xf numFmtId="187" fontId="24" fillId="0" borderId="14" xfId="50" applyNumberFormat="1" applyFont="1" applyFill="1" applyBorder="1" applyAlignment="1">
      <alignment vertical="center"/>
    </xf>
    <xf numFmtId="1" fontId="99" fillId="0" borderId="13" xfId="0" applyNumberFormat="1" applyFont="1" applyFill="1" applyBorder="1" applyAlignment="1" applyProtection="1">
      <alignment vertical="center"/>
      <protection locked="0"/>
    </xf>
    <xf numFmtId="0" fontId="0" fillId="0" borderId="0" xfId="55" applyNumberFormat="1" applyFont="1" applyFill="1" applyBorder="1" applyAlignment="1">
      <alignment horizontal="center" vertical="center" wrapText="1"/>
    </xf>
    <xf numFmtId="0" fontId="36" fillId="0" borderId="0" xfId="0" applyNumberFormat="1" applyFont="1" applyFill="1" applyBorder="1" applyAlignment="1">
      <alignment vertical="center"/>
    </xf>
    <xf numFmtId="0" fontId="40" fillId="0" borderId="0" xfId="0" applyNumberFormat="1" applyFont="1" applyFill="1" applyBorder="1" applyAlignment="1">
      <alignment vertical="center"/>
    </xf>
    <xf numFmtId="0" fontId="36" fillId="0" borderId="0" xfId="0" applyNumberFormat="1" applyFont="1" applyFill="1" applyBorder="1" applyAlignment="1">
      <alignment horizontal="center" vertical="center"/>
    </xf>
    <xf numFmtId="0" fontId="0" fillId="0" borderId="0" xfId="50" applyNumberFormat="1" applyFont="1" applyFill="1" applyBorder="1" applyAlignment="1">
      <alignment horizontal="right" vertical="center"/>
    </xf>
    <xf numFmtId="0" fontId="101" fillId="0" borderId="13" xfId="71" applyFont="1" applyFill="1" applyBorder="1" applyAlignment="1" applyProtection="1">
      <alignment horizontal="center" vertical="center"/>
      <protection/>
    </xf>
    <xf numFmtId="0" fontId="101" fillId="0" borderId="13" xfId="71" applyFont="1" applyFill="1" applyBorder="1" applyAlignment="1" applyProtection="1">
      <alignment vertical="center"/>
      <protection/>
    </xf>
    <xf numFmtId="0" fontId="31" fillId="0" borderId="13" xfId="0" applyNumberFormat="1" applyFont="1" applyFill="1" applyBorder="1" applyAlignment="1">
      <alignment vertical="center"/>
    </xf>
    <xf numFmtId="181" fontId="31" fillId="0" borderId="13" xfId="0" applyNumberFormat="1" applyFont="1" applyFill="1" applyBorder="1" applyAlignment="1">
      <alignment horizontal="center" vertical="center"/>
    </xf>
    <xf numFmtId="0" fontId="103" fillId="0" borderId="20" xfId="0" applyFont="1" applyFill="1" applyBorder="1" applyAlignment="1">
      <alignment horizontal="left" vertical="center" wrapText="1"/>
    </xf>
    <xf numFmtId="0" fontId="103" fillId="0" borderId="20" xfId="0" applyFont="1" applyFill="1" applyBorder="1" applyAlignment="1">
      <alignment vertical="center" wrapText="1"/>
    </xf>
    <xf numFmtId="0" fontId="103" fillId="0" borderId="13" xfId="0" applyFont="1" applyFill="1" applyBorder="1" applyAlignment="1">
      <alignment horizontal="center" vertical="center" wrapText="1"/>
    </xf>
    <xf numFmtId="0" fontId="108" fillId="0" borderId="13" xfId="0" applyFont="1" applyFill="1" applyBorder="1" applyAlignment="1">
      <alignment horizontal="left" vertical="center"/>
    </xf>
    <xf numFmtId="0" fontId="108" fillId="0" borderId="13" xfId="0" applyFont="1" applyFill="1" applyBorder="1" applyAlignment="1">
      <alignment vertical="center"/>
    </xf>
    <xf numFmtId="0" fontId="108" fillId="0" borderId="13" xfId="0" applyFont="1" applyFill="1" applyBorder="1" applyAlignment="1">
      <alignment horizontal="center" vertical="center"/>
    </xf>
    <xf numFmtId="0" fontId="41" fillId="0" borderId="0" xfId="114" applyNumberFormat="1" applyFont="1" applyFill="1" applyBorder="1" applyAlignment="1" applyProtection="1">
      <alignment vertical="center" wrapText="1"/>
      <protection locked="0"/>
    </xf>
    <xf numFmtId="0" fontId="41" fillId="0" borderId="0" xfId="114" applyNumberFormat="1" applyFont="1" applyFill="1" applyBorder="1" applyAlignment="1" applyProtection="1">
      <alignment vertical="center"/>
      <protection locked="0"/>
    </xf>
    <xf numFmtId="182" fontId="41" fillId="0" borderId="0" xfId="114" applyNumberFormat="1" applyFont="1" applyFill="1" applyBorder="1" applyAlignment="1" applyProtection="1">
      <alignment vertical="center"/>
      <protection locked="0"/>
    </xf>
    <xf numFmtId="0" fontId="29" fillId="0" borderId="0" xfId="54" applyNumberFormat="1" applyFont="1" applyFill="1" applyBorder="1" applyAlignment="1">
      <alignment horizontal="center" vertical="center"/>
    </xf>
    <xf numFmtId="182" fontId="25" fillId="0" borderId="13" xfId="54" applyNumberFormat="1" applyFont="1" applyFill="1" applyBorder="1" applyAlignment="1">
      <alignment horizontal="center" vertical="center" wrapText="1"/>
    </xf>
    <xf numFmtId="0" fontId="25" fillId="0" borderId="13" xfId="54" applyNumberFormat="1" applyFont="1" applyFill="1" applyBorder="1" applyAlignment="1">
      <alignment horizontal="left" vertical="center" wrapText="1"/>
    </xf>
    <xf numFmtId="182" fontId="31" fillId="0" borderId="13" xfId="72" applyNumberFormat="1" applyFont="1" applyFill="1" applyBorder="1" applyAlignment="1">
      <alignment horizontal="center" vertical="center"/>
    </xf>
    <xf numFmtId="49" fontId="29" fillId="0" borderId="13" xfId="0" applyNumberFormat="1" applyFont="1" applyFill="1" applyBorder="1" applyAlignment="1">
      <alignment vertical="center"/>
    </xf>
    <xf numFmtId="49" fontId="34" fillId="0" borderId="13" xfId="0" applyNumberFormat="1" applyFont="1" applyFill="1" applyBorder="1" applyAlignment="1">
      <alignment horizontal="center" vertical="center"/>
    </xf>
    <xf numFmtId="182" fontId="34" fillId="0" borderId="13" xfId="72" applyNumberFormat="1" applyFont="1" applyFill="1" applyBorder="1" applyAlignment="1">
      <alignment horizontal="center" vertical="center"/>
    </xf>
    <xf numFmtId="181" fontId="99" fillId="0" borderId="13" xfId="0" applyNumberFormat="1" applyFont="1" applyFill="1" applyBorder="1" applyAlignment="1">
      <alignment horizontal="center" vertical="center"/>
    </xf>
    <xf numFmtId="49" fontId="29" fillId="0" borderId="13" xfId="0" applyNumberFormat="1" applyFont="1" applyFill="1" applyBorder="1" applyAlignment="1">
      <alignment horizontal="center" vertical="center"/>
    </xf>
    <xf numFmtId="0" fontId="99" fillId="0" borderId="14" xfId="0" applyFont="1" applyFill="1" applyBorder="1" applyAlignment="1">
      <alignment vertical="center"/>
    </xf>
    <xf numFmtId="189" fontId="29" fillId="0" borderId="21" xfId="109" applyNumberFormat="1" applyFont="1" applyFill="1" applyBorder="1" applyAlignment="1">
      <alignment horizontal="center" vertical="center"/>
    </xf>
    <xf numFmtId="0" fontId="36" fillId="0" borderId="0" xfId="54" applyNumberFormat="1" applyFont="1" applyFill="1" applyBorder="1" applyAlignment="1">
      <alignment vertical="center"/>
    </xf>
    <xf numFmtId="0" fontId="40" fillId="0" borderId="0" xfId="54" applyNumberFormat="1" applyFont="1" applyFill="1" applyBorder="1" applyAlignment="1">
      <alignment vertical="center"/>
    </xf>
    <xf numFmtId="0" fontId="36" fillId="0" borderId="0" xfId="54" applyNumberFormat="1" applyFont="1" applyFill="1" applyBorder="1" applyAlignment="1">
      <alignment horizontal="center" vertical="center"/>
    </xf>
    <xf numFmtId="0" fontId="0" fillId="0" borderId="0" xfId="54" applyNumberFormat="1" applyFont="1" applyFill="1" applyAlignment="1">
      <alignment horizontal="right" vertical="center"/>
    </xf>
    <xf numFmtId="0" fontId="0" fillId="0" borderId="0" xfId="54" applyNumberFormat="1" applyFont="1" applyFill="1" applyAlignment="1">
      <alignment horizontal="center" vertical="center"/>
    </xf>
    <xf numFmtId="0" fontId="25" fillId="0" borderId="13" xfId="72" applyNumberFormat="1" applyFont="1" applyFill="1" applyBorder="1" applyAlignment="1">
      <alignment horizontal="center" vertical="center"/>
    </xf>
    <xf numFmtId="182" fontId="25" fillId="0" borderId="13" xfId="114" applyNumberFormat="1" applyFont="1" applyFill="1" applyBorder="1" applyAlignment="1" applyProtection="1">
      <alignment horizontal="center" vertical="center" wrapText="1"/>
      <protection locked="0"/>
    </xf>
    <xf numFmtId="0" fontId="36" fillId="0" borderId="13" xfId="54" applyNumberFormat="1" applyFont="1" applyFill="1" applyBorder="1" applyAlignment="1">
      <alignment vertical="center"/>
    </xf>
    <xf numFmtId="49" fontId="31" fillId="0" borderId="13" xfId="0" applyNumberFormat="1" applyFont="1" applyFill="1" applyBorder="1" applyAlignment="1">
      <alignment vertical="center"/>
    </xf>
    <xf numFmtId="0" fontId="99" fillId="0" borderId="13" xfId="0" applyFont="1" applyFill="1" applyBorder="1" applyAlignment="1">
      <alignment vertical="center"/>
    </xf>
    <xf numFmtId="181" fontId="99" fillId="0" borderId="13" xfId="0" applyNumberFormat="1" applyFont="1" applyFill="1" applyBorder="1" applyAlignment="1" applyProtection="1">
      <alignment horizontal="left" vertical="center"/>
      <protection locked="0"/>
    </xf>
    <xf numFmtId="177" fontId="99" fillId="0" borderId="13" xfId="0" applyNumberFormat="1" applyFont="1" applyFill="1" applyBorder="1" applyAlignment="1" applyProtection="1">
      <alignment horizontal="left" vertical="center"/>
      <protection locked="0"/>
    </xf>
    <xf numFmtId="0" fontId="99" fillId="0" borderId="13" xfId="0" applyFont="1" applyFill="1" applyBorder="1" applyAlignment="1">
      <alignment horizontal="center" vertical="center"/>
    </xf>
    <xf numFmtId="0" fontId="43" fillId="0" borderId="0" xfId="0" applyFont="1" applyFill="1" applyAlignment="1">
      <alignment vertical="center"/>
    </xf>
    <xf numFmtId="0" fontId="0" fillId="0" borderId="0" xfId="55" applyNumberFormat="1" applyFont="1" applyFill="1" applyBorder="1" applyAlignment="1">
      <alignment vertical="center"/>
    </xf>
    <xf numFmtId="0" fontId="0" fillId="0" borderId="0" xfId="55" applyNumberFormat="1" applyFont="1" applyFill="1" applyBorder="1" applyAlignment="1">
      <alignment horizontal="center" vertical="center"/>
    </xf>
    <xf numFmtId="182" fontId="0" fillId="0" borderId="0" xfId="55" applyNumberFormat="1" applyFont="1" applyFill="1" applyBorder="1" applyAlignment="1">
      <alignment horizontal="center" vertical="center"/>
    </xf>
    <xf numFmtId="177" fontId="24" fillId="0" borderId="0" xfId="55" applyNumberFormat="1" applyFont="1" applyFill="1" applyBorder="1" applyAlignment="1">
      <alignment horizontal="center" vertical="center"/>
    </xf>
    <xf numFmtId="0" fontId="44" fillId="0" borderId="0" xfId="55" applyNumberFormat="1" applyFont="1" applyFill="1" applyBorder="1" applyAlignment="1">
      <alignment horizontal="center" vertical="center"/>
    </xf>
    <xf numFmtId="182" fontId="44" fillId="0" borderId="0" xfId="55" applyNumberFormat="1" applyFont="1" applyFill="1" applyBorder="1" applyAlignment="1">
      <alignment horizontal="center" vertical="center"/>
    </xf>
    <xf numFmtId="0" fontId="40" fillId="0" borderId="13" xfId="55" applyNumberFormat="1" applyFont="1" applyFill="1" applyBorder="1" applyAlignment="1">
      <alignment horizontal="center" vertical="center"/>
    </xf>
    <xf numFmtId="182" fontId="40" fillId="0" borderId="13" xfId="114" applyNumberFormat="1" applyFont="1" applyFill="1" applyBorder="1" applyAlignment="1" applyProtection="1">
      <alignment horizontal="center" vertical="center" wrapText="1"/>
      <protection locked="0"/>
    </xf>
    <xf numFmtId="181" fontId="40" fillId="0" borderId="13" xfId="176" applyNumberFormat="1" applyFont="1" applyFill="1" applyBorder="1" applyAlignment="1">
      <alignment horizontal="center" vertical="center" wrapText="1"/>
    </xf>
    <xf numFmtId="0" fontId="25" fillId="0" borderId="13" xfId="55" applyNumberFormat="1" applyFont="1" applyFill="1" applyBorder="1" applyAlignment="1">
      <alignment horizontal="center" vertical="center"/>
    </xf>
    <xf numFmtId="186" fontId="20" fillId="0" borderId="13" xfId="166" applyNumberFormat="1" applyFont="1" applyFill="1" applyBorder="1" applyAlignment="1">
      <alignment horizontal="center" vertical="center"/>
    </xf>
    <xf numFmtId="177" fontId="28" fillId="0" borderId="13" xfId="114" applyNumberFormat="1" applyFont="1" applyFill="1" applyBorder="1" applyAlignment="1" applyProtection="1">
      <alignment horizontal="center" vertical="center" wrapText="1"/>
      <protection locked="0"/>
    </xf>
    <xf numFmtId="182" fontId="33" fillId="0" borderId="17" xfId="55" applyNumberFormat="1" applyFont="1" applyFill="1" applyBorder="1" applyAlignment="1">
      <alignment horizontal="center" vertical="center"/>
    </xf>
    <xf numFmtId="177" fontId="31" fillId="0" borderId="13" xfId="114" applyNumberFormat="1" applyFont="1" applyFill="1" applyBorder="1" applyAlignment="1" applyProtection="1">
      <alignment horizontal="center" vertical="center" wrapText="1"/>
      <protection locked="0"/>
    </xf>
    <xf numFmtId="0" fontId="25" fillId="0" borderId="13" xfId="83" applyNumberFormat="1" applyFont="1" applyFill="1" applyBorder="1" applyAlignment="1" applyProtection="1">
      <alignment horizontal="left" vertical="center" wrapText="1"/>
      <protection locked="0"/>
    </xf>
    <xf numFmtId="177" fontId="29" fillId="0" borderId="13" xfId="146" applyNumberFormat="1" applyFont="1" applyFill="1" applyBorder="1" applyAlignment="1" applyProtection="1">
      <alignment horizontal="center" vertical="center"/>
      <protection/>
    </xf>
    <xf numFmtId="177" fontId="104" fillId="0" borderId="13" xfId="146" applyNumberFormat="1" applyFont="1" applyFill="1" applyBorder="1" applyAlignment="1" applyProtection="1">
      <alignment horizontal="center" vertical="center"/>
      <protection/>
    </xf>
    <xf numFmtId="0" fontId="24" fillId="0" borderId="13" xfId="55" applyNumberFormat="1" applyFont="1" applyFill="1" applyBorder="1" applyAlignment="1">
      <alignment vertical="center"/>
    </xf>
    <xf numFmtId="3" fontId="29" fillId="0" borderId="13" xfId="100" applyNumberFormat="1" applyFont="1" applyFill="1" applyBorder="1" applyAlignment="1" applyProtection="1">
      <alignment horizontal="center" vertical="center"/>
      <protection/>
    </xf>
    <xf numFmtId="3" fontId="29" fillId="0" borderId="13" xfId="101" applyNumberFormat="1" applyFont="1" applyFill="1" applyBorder="1" applyAlignment="1" applyProtection="1">
      <alignment horizontal="center" vertical="center"/>
      <protection/>
    </xf>
    <xf numFmtId="190" fontId="45" fillId="0" borderId="13" xfId="0" applyNumberFormat="1" applyFont="1" applyFill="1" applyBorder="1" applyAlignment="1" applyProtection="1">
      <alignment horizontal="left" vertical="center"/>
      <protection/>
    </xf>
    <xf numFmtId="181" fontId="109" fillId="0" borderId="13" xfId="0" applyNumberFormat="1" applyFont="1" applyFill="1" applyBorder="1" applyAlignment="1">
      <alignment horizontal="center"/>
    </xf>
    <xf numFmtId="182" fontId="24" fillId="0" borderId="13" xfId="55" applyNumberFormat="1" applyFont="1" applyFill="1" applyBorder="1" applyAlignment="1">
      <alignment horizontal="center" vertical="center"/>
    </xf>
    <xf numFmtId="190" fontId="46" fillId="0" borderId="13" xfId="0" applyNumberFormat="1" applyFont="1" applyFill="1" applyBorder="1" applyAlignment="1" applyProtection="1">
      <alignment horizontal="left" vertical="center"/>
      <protection/>
    </xf>
    <xf numFmtId="190" fontId="46" fillId="0" borderId="13" xfId="0" applyNumberFormat="1" applyFont="1" applyFill="1" applyBorder="1" applyAlignment="1" applyProtection="1">
      <alignment horizontal="left" vertical="center" wrapText="1"/>
      <protection/>
    </xf>
    <xf numFmtId="181" fontId="24" fillId="0" borderId="13" xfId="50" applyNumberFormat="1" applyFont="1" applyFill="1" applyBorder="1" applyAlignment="1">
      <alignment horizontal="center" vertical="center"/>
    </xf>
    <xf numFmtId="0" fontId="46" fillId="0" borderId="13" xfId="0" applyFont="1" applyFill="1" applyBorder="1" applyAlignment="1">
      <alignment horizontal="left" vertical="center"/>
    </xf>
    <xf numFmtId="0" fontId="109" fillId="0" borderId="13" xfId="0" applyFont="1" applyFill="1" applyBorder="1" applyAlignment="1">
      <alignment/>
    </xf>
    <xf numFmtId="190" fontId="45" fillId="0" borderId="13" xfId="0" applyNumberFormat="1" applyFont="1" applyFill="1" applyBorder="1" applyAlignment="1" applyProtection="1">
      <alignment horizontal="left" vertical="center" wrapText="1"/>
      <protection/>
    </xf>
    <xf numFmtId="0" fontId="24" fillId="0" borderId="13" xfId="55" applyNumberFormat="1" applyFont="1" applyFill="1" applyBorder="1" applyAlignment="1">
      <alignment horizontal="center" vertical="center"/>
    </xf>
    <xf numFmtId="177" fontId="104" fillId="0" borderId="13" xfId="114" applyNumberFormat="1" applyFont="1" applyFill="1" applyBorder="1" applyAlignment="1" applyProtection="1">
      <alignment horizontal="center" vertical="center" wrapText="1"/>
      <protection locked="0"/>
    </xf>
    <xf numFmtId="0" fontId="40" fillId="0" borderId="13" xfId="83" applyNumberFormat="1" applyFont="1" applyFill="1" applyBorder="1" applyAlignment="1" applyProtection="1">
      <alignment horizontal="left" vertical="center" wrapText="1"/>
      <protection locked="0"/>
    </xf>
    <xf numFmtId="186" fontId="47" fillId="0" borderId="13" xfId="166" applyNumberFormat="1" applyFont="1" applyFill="1" applyBorder="1" applyAlignment="1" applyProtection="1">
      <alignment horizontal="center" vertical="center"/>
      <protection locked="0"/>
    </xf>
    <xf numFmtId="0" fontId="48" fillId="0" borderId="13" xfId="147" applyNumberFormat="1" applyFont="1" applyFill="1" applyBorder="1" applyAlignment="1">
      <alignment horizontal="left" vertical="center"/>
    </xf>
    <xf numFmtId="177" fontId="29" fillId="0" borderId="13" xfId="114" applyNumberFormat="1" applyFont="1" applyFill="1" applyBorder="1" applyAlignment="1" applyProtection="1">
      <alignment horizontal="center" vertical="center" wrapText="1"/>
      <protection locked="0"/>
    </xf>
    <xf numFmtId="177" fontId="101" fillId="0" borderId="13" xfId="114" applyNumberFormat="1" applyFont="1" applyFill="1" applyBorder="1" applyAlignment="1" applyProtection="1">
      <alignment horizontal="center" vertical="center" wrapText="1"/>
      <protection locked="0"/>
    </xf>
    <xf numFmtId="183" fontId="48" fillId="0" borderId="13" xfId="108" applyNumberFormat="1" applyFont="1" applyFill="1" applyBorder="1" applyAlignment="1">
      <alignment horizontal="left" vertical="center" wrapText="1"/>
      <protection/>
    </xf>
    <xf numFmtId="181" fontId="110" fillId="0" borderId="13" xfId="0" applyNumberFormat="1" applyFont="1" applyFill="1" applyBorder="1" applyAlignment="1">
      <alignment horizontal="center"/>
    </xf>
    <xf numFmtId="183" fontId="48" fillId="0" borderId="13" xfId="108" applyNumberFormat="1" applyFont="1" applyFill="1" applyBorder="1" applyAlignment="1">
      <alignment horizontal="left" vertical="center"/>
      <protection/>
    </xf>
    <xf numFmtId="0" fontId="43" fillId="0" borderId="0" xfId="55" applyNumberFormat="1" applyFont="1" applyFill="1" applyBorder="1" applyAlignment="1">
      <alignment vertical="center"/>
    </xf>
    <xf numFmtId="0" fontId="21" fillId="0" borderId="0" xfId="65" applyNumberFormat="1" applyFont="1" applyFill="1" applyBorder="1" applyAlignment="1">
      <alignment vertical="center"/>
    </xf>
    <xf numFmtId="181" fontId="25" fillId="0" borderId="0" xfId="47" applyNumberFormat="1" applyFont="1" applyFill="1" applyBorder="1" applyAlignment="1">
      <alignment horizontal="center" vertical="center"/>
    </xf>
    <xf numFmtId="0" fontId="25" fillId="0" borderId="0" xfId="47" applyNumberFormat="1" applyFont="1" applyFill="1" applyBorder="1" applyAlignment="1">
      <alignment horizontal="center" vertical="center"/>
    </xf>
    <xf numFmtId="0" fontId="25" fillId="0" borderId="16" xfId="47" applyNumberFormat="1" applyFont="1" applyFill="1" applyBorder="1" applyAlignment="1">
      <alignment vertical="center"/>
    </xf>
    <xf numFmtId="0" fontId="25" fillId="0" borderId="13" xfId="50" applyNumberFormat="1" applyFont="1" applyFill="1" applyBorder="1" applyAlignment="1">
      <alignment horizontal="center" vertical="center"/>
    </xf>
    <xf numFmtId="0" fontId="25" fillId="0" borderId="13" xfId="114" applyNumberFormat="1" applyFont="1" applyFill="1" applyBorder="1" applyAlignment="1" applyProtection="1">
      <alignment horizontal="center" vertical="center" wrapText="1"/>
      <protection locked="0"/>
    </xf>
    <xf numFmtId="0" fontId="25" fillId="0" borderId="13" xfId="47" applyNumberFormat="1" applyFont="1" applyFill="1" applyBorder="1" applyAlignment="1">
      <alignment horizontal="center" vertical="center"/>
    </xf>
    <xf numFmtId="182" fontId="31" fillId="0" borderId="13" xfId="178" applyNumberFormat="1" applyFont="1" applyFill="1" applyBorder="1" applyAlignment="1">
      <alignment horizontal="right" vertical="center"/>
    </xf>
    <xf numFmtId="177" fontId="20" fillId="0" borderId="13" xfId="50" applyNumberFormat="1" applyFont="1" applyFill="1" applyBorder="1" applyAlignment="1">
      <alignment vertical="center"/>
    </xf>
    <xf numFmtId="182" fontId="24" fillId="0" borderId="13" xfId="50" applyNumberFormat="1" applyFont="1" applyFill="1" applyBorder="1" applyAlignment="1">
      <alignment vertical="center"/>
    </xf>
    <xf numFmtId="182" fontId="29" fillId="0" borderId="13" xfId="178" applyNumberFormat="1" applyFont="1" applyFill="1" applyBorder="1" applyAlignment="1">
      <alignment horizontal="right" vertical="center"/>
    </xf>
    <xf numFmtId="177" fontId="24" fillId="0" borderId="13" xfId="50" applyNumberFormat="1" applyFont="1" applyFill="1" applyBorder="1" applyAlignment="1">
      <alignment vertical="center"/>
    </xf>
    <xf numFmtId="182" fontId="24" fillId="0" borderId="13" xfId="50" applyNumberFormat="1" applyFont="1" applyFill="1" applyBorder="1" applyAlignment="1">
      <alignment horizontal="left" vertical="center" wrapText="1" indent="1"/>
    </xf>
    <xf numFmtId="182" fontId="24" fillId="0" borderId="13" xfId="50" applyNumberFormat="1" applyFont="1" applyFill="1" applyBorder="1" applyAlignment="1">
      <alignment horizontal="left" vertical="center" indent="1"/>
    </xf>
    <xf numFmtId="0" fontId="49" fillId="0" borderId="13" xfId="65" applyNumberFormat="1" applyFont="1" applyFill="1" applyBorder="1" applyAlignment="1">
      <alignment horizontal="center" vertical="center"/>
    </xf>
    <xf numFmtId="0" fontId="47" fillId="0" borderId="13" xfId="47" applyNumberFormat="1" applyFont="1" applyFill="1" applyBorder="1" applyAlignment="1">
      <alignment horizontal="left" vertical="center"/>
    </xf>
    <xf numFmtId="0" fontId="0" fillId="0" borderId="0" xfId="53" applyNumberFormat="1" applyFont="1" applyFill="1" applyBorder="1" applyAlignment="1">
      <alignment horizontal="center"/>
    </xf>
    <xf numFmtId="0" fontId="50" fillId="0" borderId="0" xfId="53" applyNumberFormat="1" applyFont="1" applyFill="1" applyBorder="1" applyAlignment="1">
      <alignment horizontal="center" vertical="center"/>
    </xf>
    <xf numFmtId="182" fontId="31" fillId="0" borderId="13" xfId="53" applyNumberFormat="1" applyFont="1" applyFill="1" applyBorder="1" applyAlignment="1">
      <alignment horizontal="center" vertical="center"/>
    </xf>
    <xf numFmtId="182" fontId="31" fillId="0" borderId="13" xfId="178" applyNumberFormat="1" applyFont="1" applyFill="1" applyBorder="1" applyAlignment="1">
      <alignment horizontal="center" vertical="center"/>
    </xf>
    <xf numFmtId="191" fontId="29" fillId="0" borderId="13" xfId="178" applyNumberFormat="1" applyFont="1" applyFill="1" applyBorder="1" applyAlignment="1">
      <alignment horizontal="center" vertical="center"/>
    </xf>
    <xf numFmtId="0" fontId="31" fillId="0" borderId="13" xfId="53" applyNumberFormat="1" applyFont="1" applyFill="1" applyBorder="1" applyAlignment="1">
      <alignment horizontal="center" vertical="center"/>
    </xf>
    <xf numFmtId="182" fontId="29" fillId="0" borderId="13" xfId="178" applyNumberFormat="1" applyFont="1" applyFill="1" applyBorder="1" applyAlignment="1">
      <alignment horizontal="center" vertical="center"/>
    </xf>
    <xf numFmtId="184" fontId="29" fillId="0" borderId="13" xfId="178" applyNumberFormat="1" applyFont="1" applyFill="1" applyBorder="1" applyAlignment="1">
      <alignment horizontal="center" vertical="center"/>
    </xf>
    <xf numFmtId="0" fontId="29" fillId="0" borderId="13" xfId="0" applyNumberFormat="1" applyFont="1" applyFill="1" applyBorder="1" applyAlignment="1">
      <alignment horizontal="left" vertical="center"/>
    </xf>
    <xf numFmtId="0" fontId="24" fillId="0" borderId="13" xfId="53" applyNumberFormat="1" applyFont="1" applyFill="1" applyBorder="1" applyAlignment="1">
      <alignment horizontal="center" vertical="center"/>
    </xf>
    <xf numFmtId="0" fontId="24" fillId="0" borderId="13" xfId="53" applyNumberFormat="1" applyFont="1" applyFill="1" applyBorder="1" applyAlignment="1">
      <alignment vertical="center" wrapText="1"/>
    </xf>
    <xf numFmtId="0" fontId="0" fillId="0" borderId="13" xfId="53" applyNumberFormat="1" applyFont="1" applyFill="1" applyBorder="1" applyAlignment="1">
      <alignment vertical="center"/>
    </xf>
    <xf numFmtId="182" fontId="21" fillId="0" borderId="13" xfId="178" applyNumberFormat="1" applyFont="1" applyFill="1" applyBorder="1" applyAlignment="1">
      <alignment horizontal="center" vertical="center"/>
    </xf>
    <xf numFmtId="0" fontId="21" fillId="0" borderId="13" xfId="53" applyNumberFormat="1" applyFont="1" applyFill="1" applyBorder="1" applyAlignment="1">
      <alignment horizontal="center"/>
    </xf>
    <xf numFmtId="0" fontId="0" fillId="0" borderId="15" xfId="53" applyNumberFormat="1" applyFont="1" applyFill="1" applyBorder="1" applyAlignment="1">
      <alignment/>
    </xf>
    <xf numFmtId="183" fontId="51" fillId="0" borderId="13" xfId="53" applyNumberFormat="1" applyFont="1" applyFill="1" applyBorder="1" applyAlignment="1">
      <alignment horizontal="center" vertical="center"/>
    </xf>
    <xf numFmtId="0" fontId="52" fillId="0" borderId="13" xfId="50" applyNumberFormat="1" applyFont="1" applyFill="1" applyBorder="1" applyAlignment="1">
      <alignment horizontal="center" vertical="center"/>
    </xf>
    <xf numFmtId="178" fontId="21" fillId="0" borderId="13" xfId="53" applyNumberFormat="1" applyFont="1" applyFill="1" applyBorder="1" applyAlignment="1">
      <alignment horizontal="center"/>
    </xf>
    <xf numFmtId="0" fontId="0" fillId="0" borderId="13" xfId="53" applyNumberFormat="1" applyFont="1" applyFill="1" applyBorder="1" applyAlignment="1">
      <alignment/>
    </xf>
    <xf numFmtId="0" fontId="50" fillId="0" borderId="0" xfId="50" applyNumberFormat="1" applyFont="1" applyFill="1" applyBorder="1" applyAlignment="1">
      <alignment horizontal="center" vertical="center"/>
    </xf>
    <xf numFmtId="182" fontId="50" fillId="0" borderId="0" xfId="50" applyNumberFormat="1" applyFont="1" applyFill="1" applyBorder="1" applyAlignment="1">
      <alignment horizontal="center" vertical="center"/>
    </xf>
    <xf numFmtId="0" fontId="16" fillId="0" borderId="0" xfId="50" applyNumberFormat="1" applyFont="1" applyFill="1" applyBorder="1" applyAlignment="1">
      <alignment horizontal="center" vertical="center"/>
    </xf>
    <xf numFmtId="0" fontId="47" fillId="0" borderId="13" xfId="50" applyNumberFormat="1" applyFont="1" applyFill="1" applyBorder="1" applyAlignment="1">
      <alignment vertical="center"/>
    </xf>
    <xf numFmtId="182" fontId="21" fillId="0" borderId="0" xfId="0" applyNumberFormat="1" applyFont="1" applyFill="1" applyBorder="1" applyAlignment="1">
      <alignment/>
    </xf>
    <xf numFmtId="3" fontId="29" fillId="0" borderId="13" xfId="126" applyNumberFormat="1" applyFont="1" applyFill="1" applyBorder="1" applyAlignment="1" applyProtection="1">
      <alignment horizontal="center" vertical="center"/>
      <protection/>
    </xf>
    <xf numFmtId="0" fontId="24" fillId="0" borderId="13" xfId="0" applyNumberFormat="1" applyFont="1" applyFill="1" applyBorder="1" applyAlignment="1">
      <alignment horizontal="left" vertical="center"/>
    </xf>
    <xf numFmtId="3" fontId="29" fillId="0" borderId="13" xfId="128" applyNumberFormat="1" applyFont="1" applyFill="1" applyBorder="1" applyAlignment="1" applyProtection="1">
      <alignment horizontal="center" vertical="center"/>
      <protection/>
    </xf>
    <xf numFmtId="3" fontId="104" fillId="0" borderId="17" xfId="82" applyNumberFormat="1" applyFont="1" applyFill="1" applyBorder="1" applyAlignment="1" applyProtection="1">
      <alignment horizontal="center" vertical="center"/>
      <protection/>
    </xf>
    <xf numFmtId="3" fontId="29" fillId="0" borderId="13" xfId="129" applyNumberFormat="1" applyFont="1" applyFill="1" applyBorder="1" applyAlignment="1" applyProtection="1">
      <alignment horizontal="center" vertical="center"/>
      <protection/>
    </xf>
    <xf numFmtId="3" fontId="29" fillId="0" borderId="13" xfId="130" applyNumberFormat="1" applyFont="1" applyFill="1" applyBorder="1" applyAlignment="1" applyProtection="1">
      <alignment horizontal="center" vertical="center"/>
      <protection/>
    </xf>
    <xf numFmtId="3" fontId="29" fillId="0" borderId="13" xfId="127" applyNumberFormat="1" applyFont="1" applyFill="1" applyBorder="1" applyAlignment="1" applyProtection="1">
      <alignment horizontal="center" vertical="center"/>
      <protection/>
    </xf>
    <xf numFmtId="3" fontId="29" fillId="0" borderId="13" xfId="125" applyNumberFormat="1" applyFont="1" applyFill="1" applyBorder="1" applyAlignment="1" applyProtection="1">
      <alignment horizontal="center" vertical="center"/>
      <protection/>
    </xf>
    <xf numFmtId="0" fontId="21" fillId="0" borderId="0" xfId="68" applyNumberFormat="1" applyFont="1" applyFill="1" applyBorder="1" applyAlignment="1">
      <alignment/>
    </xf>
    <xf numFmtId="0" fontId="36" fillId="0" borderId="0" xfId="131" applyFont="1" applyFill="1">
      <alignment/>
      <protection/>
    </xf>
    <xf numFmtId="0" fontId="36" fillId="0" borderId="0" xfId="138" applyFont="1" applyFill="1">
      <alignment/>
      <protection/>
    </xf>
    <xf numFmtId="0" fontId="36" fillId="0" borderId="0" xfId="139" applyFont="1" applyFill="1">
      <alignment/>
      <protection/>
    </xf>
    <xf numFmtId="0" fontId="36" fillId="0" borderId="0" xfId="140" applyFont="1" applyFill="1">
      <alignment/>
      <protection/>
    </xf>
    <xf numFmtId="0" fontId="36" fillId="0" borderId="0" xfId="141" applyFont="1" applyFill="1">
      <alignment/>
      <protection/>
    </xf>
    <xf numFmtId="0" fontId="36" fillId="0" borderId="0" xfId="142" applyFont="1" applyFill="1">
      <alignment/>
      <protection/>
    </xf>
    <xf numFmtId="0" fontId="36" fillId="0" borderId="0" xfId="143" applyFont="1" applyFill="1">
      <alignment/>
      <protection/>
    </xf>
    <xf numFmtId="0" fontId="36" fillId="0" borderId="0" xfId="144" applyFont="1" applyFill="1">
      <alignment/>
      <protection/>
    </xf>
    <xf numFmtId="0" fontId="36" fillId="0" borderId="0" xfId="145" applyFont="1" applyFill="1">
      <alignment/>
      <protection/>
    </xf>
    <xf numFmtId="0" fontId="36" fillId="0" borderId="0" xfId="132" applyFont="1" applyFill="1">
      <alignment/>
      <protection/>
    </xf>
    <xf numFmtId="0" fontId="36" fillId="0" borderId="0" xfId="133" applyFont="1" applyFill="1">
      <alignment/>
      <protection/>
    </xf>
    <xf numFmtId="0" fontId="36" fillId="0" borderId="0" xfId="134" applyFont="1" applyFill="1">
      <alignment/>
      <protection/>
    </xf>
    <xf numFmtId="0" fontId="36" fillId="0" borderId="0" xfId="135" applyFont="1" applyFill="1">
      <alignment/>
      <protection/>
    </xf>
    <xf numFmtId="0" fontId="36" fillId="0" borderId="0" xfId="136" applyFont="1" applyFill="1">
      <alignment/>
      <protection/>
    </xf>
    <xf numFmtId="0" fontId="36" fillId="0" borderId="0" xfId="137" applyFont="1" applyFill="1">
      <alignment/>
      <protection/>
    </xf>
    <xf numFmtId="183" fontId="21" fillId="0" borderId="0" xfId="68" applyNumberFormat="1" applyFont="1" applyFill="1" applyBorder="1" applyAlignment="1">
      <alignment vertical="center"/>
    </xf>
    <xf numFmtId="183" fontId="21" fillId="0" borderId="0" xfId="68" applyNumberFormat="1" applyFont="1" applyFill="1" applyBorder="1" applyAlignment="1">
      <alignment horizontal="center" vertical="center"/>
    </xf>
    <xf numFmtId="0" fontId="34" fillId="0" borderId="16" xfId="50" applyNumberFormat="1" applyFont="1" applyFill="1" applyBorder="1" applyAlignment="1">
      <alignment horizontal="center" vertical="center"/>
    </xf>
    <xf numFmtId="0" fontId="25" fillId="0" borderId="13" xfId="68" applyNumberFormat="1" applyFont="1" applyFill="1" applyBorder="1" applyAlignment="1">
      <alignment horizontal="left" vertical="center"/>
    </xf>
    <xf numFmtId="0" fontId="29" fillId="0" borderId="13" xfId="138" applyNumberFormat="1" applyFont="1" applyFill="1" applyBorder="1" applyAlignment="1" applyProtection="1">
      <alignment vertical="center"/>
      <protection/>
    </xf>
    <xf numFmtId="3" fontId="29" fillId="0" borderId="13" xfId="138" applyNumberFormat="1" applyFont="1" applyFill="1" applyBorder="1" applyAlignment="1" applyProtection="1">
      <alignment horizontal="center" vertical="center"/>
      <protection/>
    </xf>
    <xf numFmtId="0" fontId="29" fillId="0" borderId="13" xfId="139" applyNumberFormat="1" applyFont="1" applyFill="1" applyBorder="1" applyAlignment="1" applyProtection="1">
      <alignment vertical="center"/>
      <protection/>
    </xf>
    <xf numFmtId="3" fontId="29" fillId="0" borderId="13" xfId="139" applyNumberFormat="1" applyFont="1" applyFill="1" applyBorder="1" applyAlignment="1" applyProtection="1">
      <alignment horizontal="center" vertical="center"/>
      <protection/>
    </xf>
    <xf numFmtId="0" fontId="29" fillId="0" borderId="13" xfId="140" applyNumberFormat="1" applyFont="1" applyFill="1" applyBorder="1" applyAlignment="1" applyProtection="1">
      <alignment vertical="center"/>
      <protection/>
    </xf>
    <xf numFmtId="3" fontId="29" fillId="0" borderId="13" xfId="140" applyNumberFormat="1" applyFont="1" applyFill="1" applyBorder="1" applyAlignment="1" applyProtection="1">
      <alignment horizontal="center" vertical="center"/>
      <protection/>
    </xf>
    <xf numFmtId="0" fontId="29" fillId="0" borderId="13" xfId="141" applyNumberFormat="1" applyFont="1" applyFill="1" applyBorder="1" applyAlignment="1" applyProtection="1">
      <alignment vertical="center"/>
      <protection/>
    </xf>
    <xf numFmtId="3" fontId="29" fillId="0" borderId="13" xfId="141" applyNumberFormat="1" applyFont="1" applyFill="1" applyBorder="1" applyAlignment="1" applyProtection="1">
      <alignment horizontal="center" vertical="center"/>
      <protection/>
    </xf>
    <xf numFmtId="0" fontId="29" fillId="0" borderId="13" xfId="142" applyNumberFormat="1" applyFont="1" applyFill="1" applyBorder="1" applyAlignment="1" applyProtection="1">
      <alignment vertical="center"/>
      <protection/>
    </xf>
    <xf numFmtId="3" fontId="29" fillId="0" borderId="13" xfId="142" applyNumberFormat="1" applyFont="1" applyFill="1" applyBorder="1" applyAlignment="1" applyProtection="1">
      <alignment horizontal="center" vertical="center"/>
      <protection/>
    </xf>
    <xf numFmtId="0" fontId="29" fillId="0" borderId="13" xfId="143" applyNumberFormat="1" applyFont="1" applyFill="1" applyBorder="1" applyAlignment="1" applyProtection="1">
      <alignment vertical="center"/>
      <protection/>
    </xf>
    <xf numFmtId="3" fontId="29" fillId="0" borderId="13" xfId="143" applyNumberFormat="1" applyFont="1" applyFill="1" applyBorder="1" applyAlignment="1" applyProtection="1">
      <alignment horizontal="center" vertical="center"/>
      <protection/>
    </xf>
    <xf numFmtId="0" fontId="29" fillId="0" borderId="13" xfId="144" applyNumberFormat="1" applyFont="1" applyFill="1" applyBorder="1" applyAlignment="1" applyProtection="1">
      <alignment vertical="center"/>
      <protection/>
    </xf>
    <xf numFmtId="3" fontId="29" fillId="0" borderId="13" xfId="144" applyNumberFormat="1" applyFont="1" applyFill="1" applyBorder="1" applyAlignment="1" applyProtection="1">
      <alignment horizontal="center" vertical="center"/>
      <protection/>
    </xf>
    <xf numFmtId="0" fontId="29" fillId="0" borderId="13" xfId="145" applyNumberFormat="1" applyFont="1" applyFill="1" applyBorder="1" applyAlignment="1" applyProtection="1">
      <alignment vertical="center"/>
      <protection/>
    </xf>
    <xf numFmtId="3" fontId="29" fillId="0" borderId="13" xfId="145" applyNumberFormat="1" applyFont="1" applyFill="1" applyBorder="1" applyAlignment="1" applyProtection="1">
      <alignment horizontal="center" vertical="center"/>
      <protection/>
    </xf>
    <xf numFmtId="0" fontId="29" fillId="0" borderId="13" xfId="132" applyNumberFormat="1" applyFont="1" applyFill="1" applyBorder="1" applyAlignment="1" applyProtection="1">
      <alignment vertical="center"/>
      <protection/>
    </xf>
    <xf numFmtId="3" fontId="29" fillId="0" borderId="13" xfId="132" applyNumberFormat="1" applyFont="1" applyFill="1" applyBorder="1" applyAlignment="1" applyProtection="1">
      <alignment horizontal="center" vertical="center"/>
      <protection/>
    </xf>
    <xf numFmtId="0" fontId="29" fillId="0" borderId="13" xfId="133" applyNumberFormat="1" applyFont="1" applyFill="1" applyBorder="1" applyAlignment="1" applyProtection="1">
      <alignment vertical="center"/>
      <protection/>
    </xf>
    <xf numFmtId="3" fontId="29" fillId="0" borderId="13" xfId="133" applyNumberFormat="1" applyFont="1" applyFill="1" applyBorder="1" applyAlignment="1" applyProtection="1">
      <alignment horizontal="center" vertical="center"/>
      <protection/>
    </xf>
    <xf numFmtId="0" fontId="29" fillId="0" borderId="13" xfId="134" applyNumberFormat="1" applyFont="1" applyFill="1" applyBorder="1" applyAlignment="1" applyProtection="1">
      <alignment vertical="center"/>
      <protection/>
    </xf>
    <xf numFmtId="3" fontId="29" fillId="0" borderId="13" xfId="134" applyNumberFormat="1" applyFont="1" applyFill="1" applyBorder="1" applyAlignment="1" applyProtection="1">
      <alignment horizontal="center" vertical="center"/>
      <protection/>
    </xf>
    <xf numFmtId="0" fontId="29" fillId="0" borderId="13" xfId="135" applyNumberFormat="1" applyFont="1" applyFill="1" applyBorder="1" applyAlignment="1" applyProtection="1">
      <alignment vertical="center"/>
      <protection/>
    </xf>
    <xf numFmtId="3" fontId="29" fillId="0" borderId="13" xfId="135" applyNumberFormat="1" applyFont="1" applyFill="1" applyBorder="1" applyAlignment="1" applyProtection="1">
      <alignment horizontal="center" vertical="center"/>
      <protection/>
    </xf>
    <xf numFmtId="0" fontId="29" fillId="0" borderId="13" xfId="136" applyNumberFormat="1" applyFont="1" applyFill="1" applyBorder="1" applyAlignment="1" applyProtection="1">
      <alignment vertical="center"/>
      <protection/>
    </xf>
    <xf numFmtId="3" fontId="29" fillId="0" borderId="13" xfId="136" applyNumberFormat="1" applyFont="1" applyFill="1" applyBorder="1" applyAlignment="1" applyProtection="1">
      <alignment horizontal="center" vertical="center"/>
      <protection/>
    </xf>
    <xf numFmtId="0" fontId="29" fillId="0" borderId="13" xfId="137" applyNumberFormat="1" applyFont="1" applyFill="1" applyBorder="1" applyAlignment="1" applyProtection="1">
      <alignment vertical="center"/>
      <protection/>
    </xf>
    <xf numFmtId="3" fontId="29" fillId="0" borderId="13" xfId="137" applyNumberFormat="1" applyFont="1" applyFill="1" applyBorder="1" applyAlignment="1" applyProtection="1">
      <alignment horizontal="center" vertical="center"/>
      <protection/>
    </xf>
    <xf numFmtId="0" fontId="21" fillId="0" borderId="0" xfId="68" applyNumberFormat="1" applyFont="1" applyFill="1" applyBorder="1" applyAlignment="1">
      <alignment horizontal="center"/>
    </xf>
    <xf numFmtId="0" fontId="21" fillId="0" borderId="0" xfId="64" applyNumberFormat="1" applyFont="1" applyFill="1" applyBorder="1" applyAlignment="1">
      <alignment/>
    </xf>
    <xf numFmtId="0" fontId="21" fillId="0" borderId="0" xfId="64" applyNumberFormat="1" applyFont="1" applyFill="1" applyBorder="1" applyAlignment="1">
      <alignment vertical="center"/>
    </xf>
    <xf numFmtId="0" fontId="21" fillId="0" borderId="0" xfId="64" applyNumberFormat="1" applyFont="1" applyFill="1" applyBorder="1" applyAlignment="1">
      <alignment horizontal="center" vertical="center"/>
    </xf>
    <xf numFmtId="182" fontId="21" fillId="0" borderId="0" xfId="64" applyNumberFormat="1" applyFont="1" applyFill="1" applyBorder="1" applyAlignment="1">
      <alignment horizontal="center"/>
    </xf>
    <xf numFmtId="183" fontId="21" fillId="0" borderId="0" xfId="64" applyNumberFormat="1" applyFont="1" applyFill="1" applyBorder="1" applyAlignment="1">
      <alignment vertical="center"/>
    </xf>
    <xf numFmtId="183" fontId="21" fillId="0" borderId="0" xfId="64" applyNumberFormat="1" applyFont="1" applyFill="1" applyBorder="1" applyAlignment="1">
      <alignment horizontal="center" vertical="center"/>
    </xf>
    <xf numFmtId="0" fontId="25" fillId="0" borderId="13" xfId="64" applyNumberFormat="1" applyFont="1" applyFill="1" applyBorder="1" applyAlignment="1">
      <alignment horizontal="center" vertical="center"/>
    </xf>
    <xf numFmtId="0" fontId="40" fillId="0" borderId="13" xfId="64" applyNumberFormat="1" applyFont="1" applyFill="1" applyBorder="1" applyAlignment="1">
      <alignment horizontal="center" vertical="center"/>
    </xf>
    <xf numFmtId="0" fontId="53" fillId="0" borderId="13" xfId="64" applyNumberFormat="1" applyFont="1" applyFill="1" applyBorder="1" applyAlignment="1">
      <alignment horizontal="center" vertical="center"/>
    </xf>
    <xf numFmtId="177" fontId="43" fillId="0" borderId="13" xfId="50" applyNumberFormat="1" applyFont="1" applyFill="1" applyBorder="1" applyAlignment="1">
      <alignment horizontal="center" vertical="center"/>
    </xf>
    <xf numFmtId="0" fontId="33" fillId="0" borderId="13" xfId="50" applyNumberFormat="1" applyFont="1" applyFill="1" applyBorder="1" applyAlignment="1">
      <alignment horizontal="center" vertical="center"/>
    </xf>
    <xf numFmtId="0" fontId="40" fillId="0" borderId="13" xfId="64" applyNumberFormat="1" applyFont="1" applyFill="1" applyBorder="1" applyAlignment="1">
      <alignment horizontal="left" vertical="center"/>
    </xf>
    <xf numFmtId="181" fontId="33" fillId="0" borderId="13" xfId="50" applyNumberFormat="1" applyFont="1" applyFill="1" applyBorder="1" applyAlignment="1">
      <alignment horizontal="center" vertical="center"/>
    </xf>
    <xf numFmtId="177" fontId="24" fillId="0" borderId="13" xfId="50" applyNumberFormat="1" applyFont="1" applyFill="1" applyBorder="1" applyAlignment="1">
      <alignment horizontal="center" vertical="center"/>
    </xf>
    <xf numFmtId="0" fontId="24" fillId="0" borderId="22" xfId="50" applyNumberFormat="1" applyFont="1" applyFill="1" applyBorder="1" applyAlignment="1">
      <alignment horizontal="center" vertical="center"/>
    </xf>
    <xf numFmtId="3" fontId="29" fillId="0" borderId="22" xfId="122" applyNumberFormat="1" applyFont="1" applyFill="1" applyBorder="1" applyAlignment="1" applyProtection="1">
      <alignment horizontal="center" vertical="center"/>
      <protection/>
    </xf>
    <xf numFmtId="3" fontId="29" fillId="0" borderId="13" xfId="123" applyNumberFormat="1" applyFont="1" applyFill="1" applyBorder="1" applyAlignment="1" applyProtection="1">
      <alignment horizontal="center" vertical="center"/>
      <protection/>
    </xf>
    <xf numFmtId="3" fontId="29" fillId="0" borderId="13" xfId="124" applyNumberFormat="1" applyFont="1" applyFill="1" applyBorder="1" applyAlignment="1" applyProtection="1">
      <alignment horizontal="center" vertical="center"/>
      <protection/>
    </xf>
    <xf numFmtId="0" fontId="29" fillId="0" borderId="13" xfId="0" applyNumberFormat="1" applyFont="1" applyFill="1" applyBorder="1" applyAlignment="1">
      <alignment horizontal="center" vertical="center"/>
    </xf>
    <xf numFmtId="0" fontId="24" fillId="0" borderId="13" xfId="0" applyNumberFormat="1" applyFont="1" applyFill="1" applyBorder="1" applyAlignment="1">
      <alignment horizontal="center" vertical="center"/>
    </xf>
    <xf numFmtId="0" fontId="21" fillId="0" borderId="0" xfId="64" applyNumberFormat="1" applyFont="1" applyFill="1" applyBorder="1" applyAlignment="1">
      <alignment horizontal="center"/>
    </xf>
    <xf numFmtId="0" fontId="21" fillId="0" borderId="0" xfId="71" applyNumberFormat="1" applyFont="1" applyFill="1" applyAlignment="1">
      <alignment/>
    </xf>
    <xf numFmtId="0" fontId="0" fillId="0" borderId="0" xfId="69" applyNumberFormat="1" applyFont="1" applyFill="1" applyBorder="1" applyAlignment="1">
      <alignment horizontal="left" vertical="center" indent="2"/>
    </xf>
    <xf numFmtId="0" fontId="36" fillId="0" borderId="0" xfId="82" applyFill="1">
      <alignment/>
      <protection/>
    </xf>
    <xf numFmtId="181" fontId="111" fillId="0" borderId="0" xfId="167" applyNumberFormat="1" applyFont="1" applyFill="1" applyAlignment="1">
      <alignment horizontal="center"/>
    </xf>
    <xf numFmtId="0" fontId="104" fillId="0" borderId="13" xfId="82" applyFont="1" applyFill="1" applyBorder="1" applyAlignment="1">
      <alignment horizontal="center" vertical="center" wrapText="1"/>
      <protection/>
    </xf>
    <xf numFmtId="3" fontId="28" fillId="18" borderId="13" xfId="50" applyNumberFormat="1" applyFont="1" applyFill="1" applyBorder="1" applyAlignment="1" applyProtection="1">
      <alignment horizontal="center" vertical="center"/>
      <protection/>
    </xf>
    <xf numFmtId="3" fontId="29" fillId="0" borderId="13" xfId="0" applyNumberFormat="1" applyFont="1" applyFill="1" applyBorder="1" applyAlignment="1" applyProtection="1">
      <alignment horizontal="center" vertical="center"/>
      <protection/>
    </xf>
    <xf numFmtId="0" fontId="97" fillId="0" borderId="0" xfId="0" applyFont="1" applyFill="1" applyBorder="1" applyAlignment="1">
      <alignment horizontal="center" vertical="center"/>
    </xf>
    <xf numFmtId="0" fontId="112" fillId="0" borderId="0" xfId="0" applyFont="1" applyFill="1" applyBorder="1" applyAlignment="1">
      <alignment horizontal="left" vertical="center"/>
    </xf>
    <xf numFmtId="0" fontId="111" fillId="0" borderId="0" xfId="0" applyFont="1" applyFill="1" applyBorder="1" applyAlignment="1">
      <alignment horizontal="center"/>
    </xf>
    <xf numFmtId="0" fontId="97" fillId="0" borderId="13" xfId="0" applyFont="1" applyFill="1" applyBorder="1" applyAlignment="1">
      <alignment horizontal="center" vertical="center"/>
    </xf>
    <xf numFmtId="0" fontId="113" fillId="0" borderId="13" xfId="0" applyFont="1" applyFill="1" applyBorder="1" applyAlignment="1">
      <alignment horizontal="center" vertical="center" wrapText="1"/>
    </xf>
    <xf numFmtId="181" fontId="102" fillId="0" borderId="13" xfId="0" applyNumberFormat="1" applyFont="1" applyFill="1" applyBorder="1" applyAlignment="1">
      <alignment horizontal="center" vertical="center" wrapText="1"/>
    </xf>
    <xf numFmtId="0" fontId="97" fillId="0" borderId="13" xfId="0" applyFont="1" applyFill="1" applyBorder="1" applyAlignment="1">
      <alignment horizontal="center" vertical="center"/>
    </xf>
    <xf numFmtId="0" fontId="29" fillId="0" borderId="13" xfId="0" applyFont="1" applyFill="1" applyBorder="1" applyAlignment="1">
      <alignment horizontal="center" vertical="center"/>
    </xf>
    <xf numFmtId="0" fontId="0" fillId="0" borderId="16" xfId="50" applyNumberFormat="1" applyFont="1" applyFill="1" applyBorder="1" applyAlignment="1">
      <alignment vertical="center"/>
    </xf>
    <xf numFmtId="0" fontId="36" fillId="0" borderId="0" xfId="71" applyNumberFormat="1" applyFont="1" applyFill="1" applyBorder="1" applyAlignment="1">
      <alignment horizontal="center"/>
    </xf>
    <xf numFmtId="181" fontId="25" fillId="0" borderId="13" xfId="71" applyNumberFormat="1" applyFont="1" applyFill="1" applyBorder="1" applyAlignment="1">
      <alignment horizontal="center" vertical="center"/>
    </xf>
    <xf numFmtId="181" fontId="53" fillId="0" borderId="13" xfId="71" applyNumberFormat="1" applyFont="1" applyFill="1" applyBorder="1" applyAlignment="1">
      <alignment horizontal="center" vertical="center"/>
    </xf>
    <xf numFmtId="0" fontId="28" fillId="0" borderId="13" xfId="0" applyNumberFormat="1" applyFont="1" applyFill="1" applyBorder="1" applyAlignment="1" applyProtection="1">
      <alignment horizontal="left" vertical="center"/>
      <protection/>
    </xf>
    <xf numFmtId="0" fontId="29" fillId="0" borderId="13" xfId="0" applyNumberFormat="1" applyFont="1" applyFill="1" applyBorder="1" applyAlignment="1" applyProtection="1">
      <alignment horizontal="left" vertical="center"/>
      <protection/>
    </xf>
    <xf numFmtId="3" fontId="31" fillId="0" borderId="13" xfId="0" applyNumberFormat="1" applyFont="1" applyFill="1" applyBorder="1" applyAlignment="1" applyProtection="1">
      <alignment horizontal="center" vertical="center"/>
      <protection/>
    </xf>
    <xf numFmtId="0" fontId="21" fillId="0" borderId="13" xfId="71" applyNumberFormat="1" applyFont="1" applyFill="1" applyBorder="1" applyAlignment="1">
      <alignment/>
    </xf>
    <xf numFmtId="0" fontId="24" fillId="0" borderId="13" xfId="50" applyNumberFormat="1" applyFont="1" applyFill="1" applyBorder="1" applyAlignment="1">
      <alignment horizontal="left" vertical="center"/>
    </xf>
    <xf numFmtId="3" fontId="29" fillId="0" borderId="13" xfId="105" applyNumberFormat="1" applyFont="1" applyFill="1" applyBorder="1" applyAlignment="1" applyProtection="1">
      <alignment horizontal="center" vertical="center"/>
      <protection/>
    </xf>
    <xf numFmtId="0" fontId="24" fillId="4" borderId="13" xfId="54" applyNumberFormat="1" applyFont="1" applyFill="1" applyBorder="1" applyAlignment="1">
      <alignment vertical="center"/>
    </xf>
    <xf numFmtId="3" fontId="29" fillId="0" borderId="13" xfId="106" applyNumberFormat="1" applyFont="1" applyFill="1" applyBorder="1" applyAlignment="1" applyProtection="1">
      <alignment horizontal="center" vertical="center"/>
      <protection/>
    </xf>
    <xf numFmtId="3" fontId="29" fillId="0" borderId="13" xfId="107" applyNumberFormat="1" applyFont="1" applyFill="1" applyBorder="1" applyAlignment="1" applyProtection="1">
      <alignment horizontal="center" vertical="center"/>
      <protection/>
    </xf>
    <xf numFmtId="0" fontId="24" fillId="4" borderId="13" xfId="50" applyNumberFormat="1" applyFont="1" applyFill="1" applyBorder="1" applyAlignment="1">
      <alignment vertical="center"/>
    </xf>
    <xf numFmtId="181" fontId="40" fillId="0" borderId="13" xfId="71" applyNumberFormat="1" applyFont="1" applyFill="1" applyBorder="1" applyAlignment="1">
      <alignment horizontal="center" vertical="center"/>
    </xf>
    <xf numFmtId="3" fontId="29" fillId="0" borderId="13" xfId="104" applyNumberFormat="1" applyFont="1" applyFill="1" applyBorder="1" applyAlignment="1" applyProtection="1">
      <alignment horizontal="center" vertical="center"/>
      <protection/>
    </xf>
    <xf numFmtId="0" fontId="55" fillId="4" borderId="0" xfId="0" applyNumberFormat="1" applyFont="1" applyFill="1" applyBorder="1" applyAlignment="1">
      <alignment horizontal="center" vertical="center"/>
    </xf>
    <xf numFmtId="0" fontId="97" fillId="18" borderId="0" xfId="0" applyFont="1" applyFill="1" applyBorder="1" applyAlignment="1">
      <alignment vertical="center"/>
    </xf>
    <xf numFmtId="0" fontId="97" fillId="18" borderId="0" xfId="0" applyFont="1" applyFill="1" applyBorder="1" applyAlignment="1">
      <alignment horizontal="center" vertical="center"/>
    </xf>
    <xf numFmtId="0" fontId="29" fillId="18" borderId="16" xfId="0" applyNumberFormat="1" applyFont="1" applyFill="1" applyBorder="1" applyAlignment="1" applyProtection="1">
      <alignment vertical="center"/>
      <protection/>
    </xf>
    <xf numFmtId="0" fontId="29" fillId="18" borderId="16" xfId="0" applyNumberFormat="1" applyFont="1" applyFill="1" applyBorder="1" applyAlignment="1" applyProtection="1">
      <alignment horizontal="center" vertical="center"/>
      <protection/>
    </xf>
    <xf numFmtId="0" fontId="28" fillId="18"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protection/>
    </xf>
    <xf numFmtId="3" fontId="29" fillId="0" borderId="22"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vertical="center"/>
      <protection/>
    </xf>
    <xf numFmtId="0" fontId="29" fillId="0" borderId="13" xfId="0" applyNumberFormat="1" applyFont="1" applyFill="1" applyBorder="1" applyAlignment="1" applyProtection="1">
      <alignment vertical="center"/>
      <protection/>
    </xf>
    <xf numFmtId="3" fontId="29" fillId="8" borderId="13" xfId="0" applyNumberFormat="1" applyFont="1" applyFill="1" applyBorder="1" applyAlignment="1" applyProtection="1">
      <alignment horizontal="center" vertical="center"/>
      <protection/>
    </xf>
    <xf numFmtId="3" fontId="29" fillId="0" borderId="15" xfId="0" applyNumberFormat="1" applyFont="1" applyFill="1" applyBorder="1" applyAlignment="1" applyProtection="1">
      <alignment horizontal="center" vertical="center"/>
      <protection/>
    </xf>
    <xf numFmtId="0" fontId="0" fillId="0" borderId="0" xfId="50" applyNumberFormat="1" applyFont="1" applyFill="1" applyBorder="1" applyAlignment="1">
      <alignment vertical="center"/>
    </xf>
    <xf numFmtId="177" fontId="0" fillId="0" borderId="0" xfId="50" applyNumberFormat="1" applyFont="1" applyFill="1" applyBorder="1" applyAlignment="1">
      <alignment horizontal="center" vertical="center"/>
    </xf>
    <xf numFmtId="0" fontId="44" fillId="0" borderId="0" xfId="50" applyNumberFormat="1" applyFont="1" applyFill="1" applyBorder="1" applyAlignment="1">
      <alignment horizontal="center" vertical="center"/>
    </xf>
    <xf numFmtId="177" fontId="44" fillId="0" borderId="0" xfId="50" applyNumberFormat="1" applyFont="1" applyFill="1" applyBorder="1" applyAlignment="1">
      <alignment horizontal="center" vertical="center"/>
    </xf>
    <xf numFmtId="177" fontId="25" fillId="0" borderId="13" xfId="114" applyNumberFormat="1" applyFont="1" applyFill="1" applyBorder="1" applyAlignment="1" applyProtection="1">
      <alignment horizontal="center" vertical="center" wrapText="1"/>
      <protection locked="0"/>
    </xf>
    <xf numFmtId="177" fontId="31" fillId="0" borderId="13" xfId="58" applyNumberFormat="1" applyFont="1" applyFill="1" applyBorder="1" applyAlignment="1">
      <alignment horizontal="center" vertical="center"/>
    </xf>
    <xf numFmtId="177" fontId="33" fillId="0" borderId="13" xfId="50" applyNumberFormat="1" applyFont="1" applyFill="1" applyBorder="1" applyAlignment="1">
      <alignment horizontal="center" vertical="center"/>
    </xf>
    <xf numFmtId="3" fontId="29" fillId="0" borderId="13" xfId="91" applyNumberFormat="1" applyFont="1" applyFill="1" applyBorder="1" applyAlignment="1" applyProtection="1">
      <alignment horizontal="center" vertical="center"/>
      <protection/>
    </xf>
    <xf numFmtId="3" fontId="29" fillId="0" borderId="13" xfId="96" applyNumberFormat="1" applyFont="1" applyFill="1" applyBorder="1" applyAlignment="1" applyProtection="1">
      <alignment horizontal="center" vertical="center"/>
      <protection/>
    </xf>
    <xf numFmtId="3" fontId="29" fillId="0" borderId="13" xfId="84" applyNumberFormat="1" applyFont="1" applyFill="1" applyBorder="1" applyAlignment="1" applyProtection="1">
      <alignment horizontal="center" vertical="center"/>
      <protection/>
    </xf>
    <xf numFmtId="3" fontId="29" fillId="0" borderId="13" xfId="97" applyNumberFormat="1" applyFont="1" applyFill="1" applyBorder="1" applyAlignment="1" applyProtection="1">
      <alignment horizontal="center" vertical="center"/>
      <protection/>
    </xf>
    <xf numFmtId="3" fontId="29" fillId="0" borderId="13" xfId="85" applyNumberFormat="1" applyFont="1" applyFill="1" applyBorder="1" applyAlignment="1" applyProtection="1">
      <alignment horizontal="center" vertical="center"/>
      <protection/>
    </xf>
    <xf numFmtId="3" fontId="29" fillId="0" borderId="13" xfId="89" applyNumberFormat="1" applyFont="1" applyFill="1" applyBorder="1" applyAlignment="1" applyProtection="1">
      <alignment horizontal="center" vertical="center"/>
      <protection/>
    </xf>
    <xf numFmtId="3" fontId="29" fillId="0" borderId="13" xfId="98" applyNumberFormat="1" applyFont="1" applyFill="1" applyBorder="1" applyAlignment="1" applyProtection="1">
      <alignment horizontal="center" vertical="center"/>
      <protection/>
    </xf>
    <xf numFmtId="0" fontId="0" fillId="0" borderId="13" xfId="50" applyNumberFormat="1" applyFont="1" applyFill="1" applyBorder="1" applyAlignment="1">
      <alignment horizontal="center" vertical="center"/>
    </xf>
    <xf numFmtId="3" fontId="29" fillId="0" borderId="13" xfId="99" applyNumberFormat="1" applyFont="1" applyFill="1" applyBorder="1" applyAlignment="1" applyProtection="1">
      <alignment horizontal="center" vertical="center"/>
      <protection/>
    </xf>
    <xf numFmtId="0" fontId="24" fillId="0" borderId="15" xfId="55" applyNumberFormat="1" applyFont="1" applyFill="1" applyBorder="1" applyAlignment="1">
      <alignment vertical="center"/>
    </xf>
    <xf numFmtId="3" fontId="29" fillId="0" borderId="15" xfId="99" applyNumberFormat="1" applyFont="1" applyFill="1" applyBorder="1" applyAlignment="1" applyProtection="1">
      <alignment horizontal="center" vertical="center"/>
      <protection/>
    </xf>
    <xf numFmtId="177" fontId="16" fillId="0" borderId="13" xfId="50" applyNumberFormat="1" applyFont="1" applyFill="1" applyBorder="1" applyAlignment="1">
      <alignment horizontal="center" vertical="center"/>
    </xf>
    <xf numFmtId="3" fontId="29" fillId="0" borderId="13" xfId="102" applyNumberFormat="1" applyFont="1" applyFill="1" applyBorder="1" applyAlignment="1" applyProtection="1">
      <alignment horizontal="center" vertical="center"/>
      <protection/>
    </xf>
    <xf numFmtId="0" fontId="0" fillId="0" borderId="13" xfId="50" applyNumberFormat="1" applyFont="1" applyFill="1" applyBorder="1" applyAlignment="1">
      <alignment vertical="center"/>
    </xf>
    <xf numFmtId="3" fontId="29" fillId="0" borderId="13" xfId="95" applyNumberFormat="1" applyFont="1" applyFill="1" applyBorder="1" applyAlignment="1" applyProtection="1">
      <alignment horizontal="center" vertical="center"/>
      <protection/>
    </xf>
    <xf numFmtId="3" fontId="29" fillId="0" borderId="13" xfId="103" applyNumberFormat="1" applyFont="1" applyFill="1" applyBorder="1" applyAlignment="1" applyProtection="1">
      <alignment horizontal="center" vertical="center"/>
      <protection/>
    </xf>
    <xf numFmtId="177" fontId="0" fillId="0" borderId="13" xfId="50" applyNumberFormat="1" applyFont="1" applyFill="1" applyBorder="1" applyAlignment="1">
      <alignment horizontal="center" vertical="center"/>
    </xf>
    <xf numFmtId="0" fontId="28" fillId="0" borderId="0" xfId="0" applyNumberFormat="1" applyFont="1" applyFill="1" applyBorder="1" applyAlignment="1" applyProtection="1">
      <alignment horizontal="left" vertical="center"/>
      <protection/>
    </xf>
    <xf numFmtId="3" fontId="28" fillId="0" borderId="0" xfId="0" applyNumberFormat="1" applyFont="1" applyFill="1" applyBorder="1" applyAlignment="1" applyProtection="1">
      <alignment horizontal="center" vertical="center"/>
      <protection/>
    </xf>
    <xf numFmtId="0" fontId="29" fillId="0" borderId="0" xfId="0" applyNumberFormat="1" applyFont="1" applyFill="1" applyBorder="1" applyAlignment="1" applyProtection="1">
      <alignment horizontal="left" vertical="center"/>
      <protection/>
    </xf>
    <xf numFmtId="3" fontId="29" fillId="0" borderId="0" xfId="0" applyNumberFormat="1" applyFont="1" applyFill="1" applyBorder="1" applyAlignment="1" applyProtection="1">
      <alignment horizontal="center" vertical="center"/>
      <protection/>
    </xf>
    <xf numFmtId="192" fontId="38" fillId="0" borderId="0" xfId="58" applyNumberFormat="1" applyFont="1" applyFill="1" applyBorder="1" applyAlignment="1">
      <alignment vertical="center"/>
    </xf>
    <xf numFmtId="192" fontId="38" fillId="0" borderId="0" xfId="58" applyNumberFormat="1" applyFont="1" applyFill="1" applyBorder="1" applyAlignment="1">
      <alignment horizontal="center" vertical="center"/>
    </xf>
    <xf numFmtId="41" fontId="58" fillId="0" borderId="0" xfId="176" applyNumberFormat="1" applyFont="1" applyFill="1" applyBorder="1" applyAlignment="1">
      <alignment vertical="center"/>
    </xf>
    <xf numFmtId="41" fontId="38" fillId="0" borderId="0" xfId="176" applyNumberFormat="1" applyFont="1" applyFill="1" applyBorder="1" applyAlignment="1">
      <alignment horizontal="center" vertical="center"/>
    </xf>
    <xf numFmtId="178" fontId="38" fillId="0" borderId="0" xfId="58" applyNumberFormat="1" applyFont="1" applyFill="1" applyBorder="1" applyAlignment="1">
      <alignment horizontal="center" vertical="center"/>
    </xf>
    <xf numFmtId="0" fontId="3" fillId="0" borderId="0" xfId="50" applyNumberFormat="1" applyFont="1" applyFill="1" applyBorder="1" applyAlignment="1">
      <alignment vertical="center"/>
    </xf>
    <xf numFmtId="178" fontId="3" fillId="0" borderId="0" xfId="50" applyNumberFormat="1" applyFont="1" applyFill="1" applyBorder="1" applyAlignment="1">
      <alignment horizontal="center" vertical="center"/>
    </xf>
    <xf numFmtId="178" fontId="36" fillId="0" borderId="0" xfId="58" applyNumberFormat="1" applyFont="1" applyFill="1" applyBorder="1" applyAlignment="1">
      <alignment horizontal="center" vertical="center"/>
    </xf>
    <xf numFmtId="192" fontId="60" fillId="0" borderId="13" xfId="71" applyNumberFormat="1" applyFont="1" applyFill="1" applyBorder="1" applyAlignment="1">
      <alignment horizontal="center" vertical="center"/>
    </xf>
    <xf numFmtId="41" fontId="60" fillId="0" borderId="13" xfId="176" applyNumberFormat="1" applyFont="1" applyFill="1" applyBorder="1" applyAlignment="1">
      <alignment horizontal="center" vertical="center"/>
    </xf>
    <xf numFmtId="181" fontId="60" fillId="0" borderId="13" xfId="176" applyNumberFormat="1" applyFont="1" applyFill="1" applyBorder="1" applyAlignment="1">
      <alignment horizontal="center" vertical="center" wrapText="1"/>
    </xf>
    <xf numFmtId="192" fontId="53" fillId="0" borderId="13" xfId="71" applyNumberFormat="1" applyFont="1" applyFill="1" applyBorder="1" applyAlignment="1">
      <alignment horizontal="center" vertical="center"/>
    </xf>
    <xf numFmtId="181" fontId="53" fillId="0" borderId="13" xfId="58" applyNumberFormat="1" applyFont="1" applyFill="1" applyBorder="1" applyAlignment="1">
      <alignment horizontal="center" vertical="center" wrapText="1"/>
    </xf>
    <xf numFmtId="177" fontId="53" fillId="0" borderId="13" xfId="58" applyNumberFormat="1" applyFont="1" applyFill="1" applyBorder="1" applyAlignment="1">
      <alignment horizontal="center" vertical="center" wrapText="1"/>
    </xf>
    <xf numFmtId="192" fontId="40" fillId="0" borderId="13" xfId="71" applyNumberFormat="1" applyFont="1" applyFill="1" applyBorder="1" applyAlignment="1">
      <alignment horizontal="left" vertical="center" wrapText="1"/>
    </xf>
    <xf numFmtId="181" fontId="31" fillId="0" borderId="13" xfId="176" applyNumberFormat="1" applyFont="1" applyFill="1" applyBorder="1" applyAlignment="1">
      <alignment horizontal="center" vertical="center"/>
    </xf>
    <xf numFmtId="192" fontId="29" fillId="0" borderId="13" xfId="71" applyNumberFormat="1" applyFont="1" applyFill="1" applyBorder="1" applyAlignment="1">
      <alignment horizontal="left" vertical="center" wrapText="1" indent="2"/>
    </xf>
    <xf numFmtId="177" fontId="29" fillId="0" borderId="13" xfId="58" applyNumberFormat="1" applyFont="1" applyFill="1" applyBorder="1" applyAlignment="1">
      <alignment horizontal="center" vertical="center" wrapText="1"/>
    </xf>
    <xf numFmtId="3" fontId="29" fillId="0" borderId="13" xfId="94" applyNumberFormat="1" applyFont="1" applyFill="1" applyBorder="1" applyAlignment="1" applyProtection="1">
      <alignment horizontal="center" vertical="center"/>
      <protection/>
    </xf>
    <xf numFmtId="3" fontId="29" fillId="0" borderId="13" xfId="92" applyNumberFormat="1" applyFont="1" applyFill="1" applyBorder="1" applyAlignment="1" applyProtection="1">
      <alignment horizontal="center" vertical="center"/>
      <protection/>
    </xf>
    <xf numFmtId="3" fontId="29" fillId="0" borderId="13" xfId="93" applyNumberFormat="1" applyFont="1" applyFill="1" applyBorder="1" applyAlignment="1" applyProtection="1">
      <alignment horizontal="center" vertical="center"/>
      <protection/>
    </xf>
    <xf numFmtId="192" fontId="25" fillId="0" borderId="13" xfId="71" applyNumberFormat="1" applyFont="1" applyFill="1" applyBorder="1" applyAlignment="1">
      <alignment horizontal="left" vertical="center" wrapText="1"/>
    </xf>
    <xf numFmtId="177" fontId="31" fillId="0" borderId="13" xfId="58" applyNumberFormat="1" applyFont="1" applyFill="1" applyBorder="1" applyAlignment="1">
      <alignment horizontal="center" vertical="center" wrapText="1"/>
    </xf>
    <xf numFmtId="41" fontId="58" fillId="0" borderId="0" xfId="176" applyNumberFormat="1" applyFont="1" applyFill="1" applyBorder="1" applyAlignment="1">
      <alignment horizontal="center" vertical="center"/>
    </xf>
    <xf numFmtId="178" fontId="38" fillId="0" borderId="0" xfId="176" applyNumberFormat="1" applyFont="1" applyFill="1" applyBorder="1" applyAlignment="1">
      <alignment horizontal="center" vertical="center"/>
    </xf>
    <xf numFmtId="0" fontId="0" fillId="0" borderId="0" xfId="0" applyFill="1" applyAlignment="1">
      <alignment horizontal="center" vertical="center"/>
    </xf>
    <xf numFmtId="184" fontId="38" fillId="0" borderId="0" xfId="58" applyNumberFormat="1" applyFont="1" applyFill="1" applyBorder="1" applyAlignment="1">
      <alignment horizontal="center" vertical="center"/>
    </xf>
    <xf numFmtId="184" fontId="36" fillId="0" borderId="0" xfId="58" applyNumberFormat="1" applyFont="1" applyFill="1" applyBorder="1" applyAlignment="1">
      <alignment horizontal="center" vertical="center"/>
    </xf>
    <xf numFmtId="192" fontId="29" fillId="0" borderId="13" xfId="71" applyNumberFormat="1" applyFont="1" applyFill="1" applyBorder="1" applyAlignment="1">
      <alignment horizontal="left" vertical="center" wrapText="1" indent="1"/>
    </xf>
    <xf numFmtId="3" fontId="29" fillId="0" borderId="13" xfId="86" applyNumberFormat="1" applyFont="1" applyFill="1" applyBorder="1" applyAlignment="1" applyProtection="1">
      <alignment horizontal="center" vertical="center"/>
      <protection/>
    </xf>
    <xf numFmtId="3" fontId="28" fillId="0" borderId="17" xfId="87" applyNumberFormat="1" applyFont="1" applyFill="1" applyBorder="1" applyAlignment="1" applyProtection="1">
      <alignment horizontal="center" vertical="center"/>
      <protection/>
    </xf>
    <xf numFmtId="3" fontId="28" fillId="0" borderId="13" xfId="87" applyNumberFormat="1" applyFont="1" applyFill="1" applyBorder="1" applyAlignment="1" applyProtection="1">
      <alignment horizontal="center" vertical="center"/>
      <protection/>
    </xf>
    <xf numFmtId="192" fontId="29" fillId="0" borderId="13" xfId="71" applyNumberFormat="1" applyFont="1" applyFill="1" applyBorder="1" applyAlignment="1">
      <alignment horizontal="left" vertical="center" wrapText="1"/>
    </xf>
    <xf numFmtId="3" fontId="29" fillId="0" borderId="13" xfId="90" applyNumberFormat="1" applyFont="1" applyFill="1" applyBorder="1" applyAlignment="1" applyProtection="1">
      <alignment horizontal="center" vertical="center"/>
      <protection/>
    </xf>
    <xf numFmtId="3" fontId="28" fillId="0" borderId="13" xfId="88" applyNumberFormat="1" applyFont="1" applyFill="1" applyBorder="1" applyAlignment="1" applyProtection="1">
      <alignment horizontal="center" vertical="center"/>
      <protection/>
    </xf>
    <xf numFmtId="0" fontId="31" fillId="0" borderId="13" xfId="58" applyNumberFormat="1" applyFont="1" applyFill="1" applyBorder="1" applyAlignment="1">
      <alignment horizontal="center" vertical="center"/>
    </xf>
    <xf numFmtId="0" fontId="114" fillId="0" borderId="0" xfId="0" applyFont="1" applyFill="1" applyBorder="1" applyAlignment="1">
      <alignment horizontal="left" vertical="center" wrapText="1"/>
    </xf>
    <xf numFmtId="0" fontId="115" fillId="0" borderId="0" xfId="0" applyFont="1" applyFill="1" applyBorder="1" applyAlignment="1">
      <alignment horizontal="right" vertical="center" wrapText="1"/>
    </xf>
    <xf numFmtId="0" fontId="114" fillId="0" borderId="20" xfId="0" applyFont="1" applyFill="1" applyBorder="1" applyAlignment="1">
      <alignment vertical="center" wrapText="1"/>
    </xf>
    <xf numFmtId="0" fontId="114" fillId="0" borderId="20" xfId="0" applyFont="1" applyFill="1" applyBorder="1" applyAlignment="1">
      <alignment horizontal="center" vertical="center" wrapText="1"/>
    </xf>
    <xf numFmtId="0" fontId="116" fillId="0" borderId="20" xfId="0" applyFont="1" applyFill="1" applyBorder="1" applyAlignment="1">
      <alignment horizontal="center" vertical="center" wrapText="1"/>
    </xf>
    <xf numFmtId="0" fontId="29" fillId="0" borderId="20" xfId="0" applyFont="1" applyFill="1" applyBorder="1" applyAlignment="1">
      <alignment vertical="center"/>
    </xf>
    <xf numFmtId="0" fontId="29" fillId="0" borderId="20" xfId="0" applyFont="1" applyFill="1" applyBorder="1" applyAlignment="1">
      <alignment horizontal="left" vertical="center"/>
    </xf>
    <xf numFmtId="0" fontId="114" fillId="0" borderId="0" xfId="0" applyFont="1" applyFill="1" applyBorder="1" applyAlignment="1">
      <alignment vertical="center" wrapText="1"/>
    </xf>
    <xf numFmtId="0" fontId="114" fillId="0" borderId="23" xfId="0" applyFont="1" applyFill="1" applyBorder="1" applyAlignment="1">
      <alignment vertical="center" wrapText="1"/>
    </xf>
    <xf numFmtId="0" fontId="114" fillId="0" borderId="13" xfId="0" applyFont="1" applyFill="1" applyBorder="1" applyAlignment="1">
      <alignment horizontal="center" vertical="center" wrapText="1"/>
    </xf>
    <xf numFmtId="0" fontId="114" fillId="0" borderId="24" xfId="0" applyFont="1" applyFill="1" applyBorder="1" applyAlignment="1">
      <alignment horizontal="center" vertical="center" wrapText="1"/>
    </xf>
    <xf numFmtId="0" fontId="114" fillId="0" borderId="23" xfId="0" applyFont="1" applyFill="1" applyBorder="1" applyAlignment="1">
      <alignment horizontal="center" vertical="center" wrapText="1"/>
    </xf>
    <xf numFmtId="0" fontId="117" fillId="0" borderId="13" xfId="0" applyFont="1" applyFill="1" applyBorder="1" applyAlignment="1">
      <alignment horizontal="left" vertical="center"/>
    </xf>
    <xf numFmtId="0" fontId="117" fillId="0" borderId="14" xfId="0" applyFont="1" applyFill="1" applyBorder="1" applyAlignment="1">
      <alignment horizontal="center" vertical="center"/>
    </xf>
    <xf numFmtId="0" fontId="118" fillId="0" borderId="13" xfId="0" applyFont="1" applyFill="1" applyBorder="1" applyAlignment="1">
      <alignment horizontal="center" vertical="center"/>
    </xf>
    <xf numFmtId="0" fontId="117" fillId="0" borderId="13" xfId="0" applyFont="1" applyFill="1" applyBorder="1" applyAlignment="1">
      <alignment horizontal="center" vertical="center"/>
    </xf>
    <xf numFmtId="0" fontId="84" fillId="0" borderId="13" xfId="0" applyFont="1" applyFill="1" applyBorder="1" applyAlignment="1">
      <alignment vertical="center"/>
    </xf>
    <xf numFmtId="0" fontId="84" fillId="0" borderId="13" xfId="0" applyFont="1" applyFill="1" applyBorder="1" applyAlignment="1">
      <alignment horizontal="center" vertical="center"/>
    </xf>
    <xf numFmtId="0" fontId="84" fillId="0" borderId="13" xfId="0" applyFont="1" applyFill="1" applyBorder="1" applyAlignment="1">
      <alignment horizontal="center" vertical="center" wrapText="1"/>
    </xf>
    <xf numFmtId="0" fontId="117" fillId="0" borderId="13" xfId="0" applyFont="1" applyFill="1" applyBorder="1" applyAlignment="1">
      <alignment horizontal="center" vertical="center" wrapText="1"/>
    </xf>
    <xf numFmtId="0" fontId="117" fillId="0" borderId="13" xfId="0" applyFont="1" applyFill="1" applyBorder="1" applyAlignment="1">
      <alignment vertical="center"/>
    </xf>
    <xf numFmtId="0" fontId="117" fillId="0" borderId="14" xfId="0" applyFont="1" applyFill="1" applyBorder="1" applyAlignment="1">
      <alignment horizontal="center" vertical="center" wrapText="1"/>
    </xf>
    <xf numFmtId="0" fontId="86" fillId="0" borderId="0" xfId="0" applyFont="1" applyFill="1" applyBorder="1" applyAlignment="1">
      <alignment horizontal="left" vertical="center" wrapText="1"/>
    </xf>
    <xf numFmtId="0" fontId="87" fillId="0" borderId="0" xfId="0" applyFont="1" applyFill="1" applyBorder="1" applyAlignment="1">
      <alignment horizontal="right" vertical="center" wrapText="1"/>
    </xf>
    <xf numFmtId="0" fontId="86" fillId="0" borderId="21" xfId="0" applyFont="1" applyFill="1" applyBorder="1" applyAlignment="1">
      <alignment vertical="center" wrapText="1"/>
    </xf>
    <xf numFmtId="0" fontId="86" fillId="0" borderId="21"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86" fillId="0" borderId="25" xfId="0" applyFont="1" applyFill="1" applyBorder="1" applyAlignment="1">
      <alignment vertical="center" wrapText="1"/>
    </xf>
    <xf numFmtId="0" fontId="86" fillId="0" borderId="26" xfId="0" applyFont="1" applyFill="1" applyBorder="1" applyAlignment="1">
      <alignment horizontal="center" vertical="center" wrapText="1"/>
    </xf>
    <xf numFmtId="0" fontId="119" fillId="0" borderId="27" xfId="0" applyFont="1" applyFill="1" applyBorder="1" applyAlignment="1" applyProtection="1">
      <alignment horizontal="left" vertical="center"/>
      <protection/>
    </xf>
    <xf numFmtId="0" fontId="120" fillId="0" borderId="20" xfId="0" applyFont="1" applyFill="1" applyBorder="1" applyAlignment="1" applyProtection="1">
      <alignment horizontal="center" vertical="center"/>
      <protection/>
    </xf>
    <xf numFmtId="0" fontId="119" fillId="0" borderId="20" xfId="0" applyFont="1" applyFill="1" applyBorder="1" applyAlignment="1" applyProtection="1">
      <alignment horizontal="center" vertical="center"/>
      <protection/>
    </xf>
    <xf numFmtId="0" fontId="119" fillId="0" borderId="27" xfId="0" applyFont="1" applyFill="1" applyBorder="1" applyAlignment="1" applyProtection="1">
      <alignment horizontal="left" vertical="center" wrapText="1"/>
      <protection/>
    </xf>
    <xf numFmtId="9" fontId="120" fillId="0" borderId="20" xfId="0" applyNumberFormat="1" applyFont="1" applyFill="1" applyBorder="1" applyAlignment="1" applyProtection="1">
      <alignment horizontal="center" vertical="center"/>
      <protection/>
    </xf>
    <xf numFmtId="0" fontId="119" fillId="0" borderId="24" xfId="0" applyFont="1" applyFill="1" applyBorder="1" applyAlignment="1" applyProtection="1">
      <alignment horizontal="left" vertical="center"/>
      <protection/>
    </xf>
    <xf numFmtId="0" fontId="120" fillId="0" borderId="23" xfId="0" applyFont="1" applyFill="1" applyBorder="1" applyAlignment="1" applyProtection="1">
      <alignment horizontal="center" vertical="center"/>
      <protection/>
    </xf>
    <xf numFmtId="0" fontId="119" fillId="0" borderId="23" xfId="0" applyFont="1" applyFill="1" applyBorder="1" applyAlignment="1" applyProtection="1">
      <alignment horizontal="center" vertical="center"/>
      <protection/>
    </xf>
    <xf numFmtId="0" fontId="121" fillId="0" borderId="23" xfId="0" applyFont="1" applyFill="1" applyBorder="1" applyAlignment="1" applyProtection="1">
      <alignment horizontal="center" vertical="center" wrapText="1"/>
      <protection/>
    </xf>
    <xf numFmtId="0" fontId="119" fillId="0" borderId="14" xfId="0" applyFont="1" applyFill="1" applyBorder="1" applyAlignment="1" applyProtection="1">
      <alignment horizontal="left" vertical="center"/>
      <protection/>
    </xf>
    <xf numFmtId="0" fontId="120" fillId="0" borderId="13" xfId="0" applyFont="1" applyFill="1" applyBorder="1" applyAlignment="1" applyProtection="1">
      <alignment horizontal="center" vertical="center"/>
      <protection/>
    </xf>
    <xf numFmtId="0" fontId="119" fillId="0" borderId="13" xfId="0" applyFont="1" applyFill="1" applyBorder="1" applyAlignment="1" applyProtection="1">
      <alignment horizontal="center" vertical="center"/>
      <protection/>
    </xf>
    <xf numFmtId="9" fontId="120" fillId="0" borderId="13" xfId="0" applyNumberFormat="1" applyFont="1" applyFill="1" applyBorder="1" applyAlignment="1" applyProtection="1">
      <alignment horizontal="center" vertical="center"/>
      <protection/>
    </xf>
    <xf numFmtId="192" fontId="59" fillId="0" borderId="0" xfId="58" applyNumberFormat="1" applyFont="1" applyFill="1" applyBorder="1" applyAlignment="1" quotePrefix="1">
      <alignment horizontal="center" vertical="center"/>
    </xf>
    <xf numFmtId="192" fontId="59" fillId="0" borderId="0" xfId="58" applyNumberFormat="1" applyFont="1" applyFill="1" applyBorder="1" applyAlignment="1">
      <alignment horizontal="center" vertical="center"/>
    </xf>
    <xf numFmtId="192" fontId="34" fillId="0" borderId="0" xfId="58" applyNumberFormat="1" applyFont="1" applyFill="1" applyAlignment="1">
      <alignment horizontal="left" vertical="center" wrapText="1"/>
    </xf>
    <xf numFmtId="192" fontId="34" fillId="0" borderId="0" xfId="58" applyNumberFormat="1" applyFont="1" applyFill="1" applyAlignment="1">
      <alignment horizontal="center" vertical="center" wrapText="1"/>
    </xf>
    <xf numFmtId="178" fontId="59" fillId="0" borderId="0" xfId="58" applyNumberFormat="1" applyFont="1" applyFill="1" applyBorder="1" applyAlignment="1">
      <alignment horizontal="center" vertical="center"/>
    </xf>
    <xf numFmtId="0" fontId="3" fillId="0" borderId="0" xfId="50" applyNumberFormat="1" applyFont="1" applyFill="1" applyBorder="1" applyAlignment="1">
      <alignment horizontal="left" vertical="center"/>
    </xf>
    <xf numFmtId="0" fontId="3" fillId="0" borderId="0" xfId="50" applyNumberFormat="1" applyFont="1" applyFill="1" applyBorder="1" applyAlignment="1">
      <alignment horizontal="center" vertical="center"/>
    </xf>
    <xf numFmtId="177" fontId="3" fillId="0" borderId="0" xfId="50" applyNumberFormat="1" applyFont="1" applyFill="1" applyBorder="1" applyAlignment="1">
      <alignment horizontal="center" vertical="center"/>
    </xf>
    <xf numFmtId="0" fontId="57" fillId="0" borderId="0" xfId="50" applyNumberFormat="1" applyFont="1" applyFill="1" applyBorder="1" applyAlignment="1">
      <alignment horizontal="center" vertical="center"/>
    </xf>
    <xf numFmtId="177" fontId="57" fillId="0" borderId="0" xfId="50" applyNumberFormat="1" applyFont="1" applyFill="1" applyBorder="1" applyAlignment="1">
      <alignment horizontal="center" vertical="center"/>
    </xf>
    <xf numFmtId="0" fontId="56" fillId="18" borderId="0" xfId="0" applyNumberFormat="1" applyFont="1" applyFill="1" applyBorder="1" applyAlignment="1" applyProtection="1">
      <alignment horizontal="center" vertical="center"/>
      <protection/>
    </xf>
    <xf numFmtId="0" fontId="22" fillId="0" borderId="0" xfId="50" applyNumberFormat="1" applyFont="1" applyFill="1" applyBorder="1" applyAlignment="1">
      <alignment horizontal="center" vertical="center"/>
    </xf>
    <xf numFmtId="0" fontId="122" fillId="0" borderId="0" xfId="0" applyFont="1" applyFill="1" applyAlignment="1">
      <alignment horizontal="center"/>
    </xf>
    <xf numFmtId="0" fontId="123" fillId="0" borderId="0" xfId="0" applyFont="1" applyFill="1" applyAlignment="1">
      <alignment horizontal="center"/>
    </xf>
    <xf numFmtId="0" fontId="123" fillId="0" borderId="0" xfId="0" applyFont="1" applyFill="1" applyAlignment="1">
      <alignment horizontal="center" vertical="center"/>
    </xf>
    <xf numFmtId="0" fontId="124" fillId="0" borderId="0" xfId="0" applyFont="1" applyFill="1" applyBorder="1" applyAlignment="1">
      <alignment horizontal="center"/>
    </xf>
    <xf numFmtId="0" fontId="124" fillId="0" borderId="0" xfId="0" applyFont="1" applyFill="1" applyBorder="1" applyAlignment="1">
      <alignment horizontal="center" vertical="center"/>
    </xf>
    <xf numFmtId="0" fontId="102" fillId="0" borderId="17" xfId="0" applyFont="1" applyFill="1" applyBorder="1" applyAlignment="1">
      <alignment horizontal="center" vertical="center" wrapText="1"/>
    </xf>
    <xf numFmtId="0" fontId="102" fillId="0" borderId="14" xfId="0" applyFont="1" applyFill="1" applyBorder="1" applyAlignment="1">
      <alignment horizontal="center" vertical="center" wrapText="1"/>
    </xf>
    <xf numFmtId="0" fontId="123" fillId="0" borderId="0" xfId="82" applyFont="1" applyFill="1" applyAlignment="1">
      <alignment horizontal="center"/>
      <protection/>
    </xf>
    <xf numFmtId="0" fontId="124" fillId="0" borderId="0" xfId="82" applyFont="1" applyFill="1" applyAlignment="1">
      <alignment horizontal="center"/>
      <protection/>
    </xf>
    <xf numFmtId="0" fontId="0" fillId="0" borderId="16" xfId="50" applyNumberFormat="1" applyFont="1" applyFill="1" applyBorder="1" applyAlignment="1">
      <alignment horizontal="center" vertical="center"/>
    </xf>
    <xf numFmtId="3" fontId="29" fillId="0" borderId="0" xfId="0" applyNumberFormat="1" applyFont="1" applyFill="1" applyAlignment="1">
      <alignment horizontal="center" vertical="center"/>
    </xf>
    <xf numFmtId="3" fontId="29" fillId="0" borderId="0" xfId="0" applyNumberFormat="1" applyFont="1" applyFill="1" applyAlignment="1">
      <alignment vertical="center"/>
    </xf>
    <xf numFmtId="0" fontId="8" fillId="0" borderId="0" xfId="50" applyNumberFormat="1" applyFont="1" applyFill="1" applyBorder="1" applyAlignment="1">
      <alignment horizontal="left" vertical="center"/>
    </xf>
    <xf numFmtId="0" fontId="8" fillId="0" borderId="0" xfId="50" applyNumberFormat="1" applyFont="1" applyFill="1" applyBorder="1" applyAlignment="1">
      <alignment horizontal="center" vertical="center"/>
    </xf>
    <xf numFmtId="0" fontId="4" fillId="0" borderId="0" xfId="50" applyNumberFormat="1" applyFont="1" applyFill="1" applyBorder="1" applyAlignment="1">
      <alignment horizontal="center" vertical="center"/>
    </xf>
    <xf numFmtId="0" fontId="0" fillId="0" borderId="19" xfId="69" applyNumberFormat="1" applyFont="1" applyFill="1" applyBorder="1" applyAlignment="1">
      <alignment horizontal="left" vertical="center" wrapText="1"/>
    </xf>
    <xf numFmtId="0" fontId="0" fillId="0" borderId="19" xfId="69" applyNumberFormat="1" applyFont="1" applyFill="1" applyBorder="1" applyAlignment="1">
      <alignment horizontal="center" vertical="center" wrapText="1"/>
    </xf>
    <xf numFmtId="0" fontId="24" fillId="0" borderId="16" xfId="53" applyNumberFormat="1" applyFont="1" applyFill="1" applyBorder="1" applyAlignment="1">
      <alignment horizontal="center" vertical="center"/>
    </xf>
    <xf numFmtId="0" fontId="0" fillId="0" borderId="0" xfId="53" applyNumberFormat="1" applyFont="1" applyFill="1" applyBorder="1" applyAlignment="1">
      <alignment horizontal="left" vertical="center" wrapText="1"/>
    </xf>
    <xf numFmtId="177" fontId="24" fillId="0" borderId="0" xfId="50" applyNumberFormat="1" applyFont="1" applyFill="1" applyBorder="1" applyAlignment="1">
      <alignment horizontal="center" vertical="center"/>
    </xf>
    <xf numFmtId="0" fontId="3" fillId="0" borderId="0" xfId="50" applyNumberFormat="1" applyFont="1" applyFill="1" applyAlignment="1">
      <alignment horizontal="left" vertical="center"/>
    </xf>
    <xf numFmtId="0" fontId="3" fillId="0" borderId="0" xfId="50" applyNumberFormat="1" applyFont="1" applyFill="1" applyAlignment="1">
      <alignment horizontal="center" vertical="center"/>
    </xf>
    <xf numFmtId="0" fontId="22" fillId="0" borderId="0" xfId="50" applyNumberFormat="1" applyFont="1" applyFill="1" applyAlignment="1">
      <alignment horizontal="center" vertical="center"/>
    </xf>
    <xf numFmtId="0" fontId="42" fillId="0" borderId="0" xfId="54" applyNumberFormat="1" applyFont="1" applyFill="1" applyBorder="1" applyAlignment="1">
      <alignment horizontal="center" vertical="center"/>
    </xf>
    <xf numFmtId="0" fontId="34" fillId="0" borderId="16" xfId="54" applyNumberFormat="1" applyFont="1" applyFill="1" applyBorder="1" applyAlignment="1">
      <alignment horizontal="center" vertical="center"/>
    </xf>
    <xf numFmtId="182" fontId="25" fillId="0" borderId="13" xfId="54" applyNumberFormat="1" applyFont="1" applyFill="1" applyBorder="1" applyAlignment="1">
      <alignment horizontal="center" vertical="center" wrapText="1"/>
    </xf>
    <xf numFmtId="0" fontId="29" fillId="0" borderId="0" xfId="54" applyNumberFormat="1" applyFont="1" applyFill="1" applyBorder="1" applyAlignment="1">
      <alignment horizontal="left" vertical="center" wrapText="1"/>
    </xf>
    <xf numFmtId="0" fontId="34" fillId="0" borderId="0" xfId="54" applyNumberFormat="1" applyFont="1" applyFill="1" applyBorder="1" applyAlignment="1">
      <alignment horizontal="left" vertical="center" wrapText="1"/>
    </xf>
    <xf numFmtId="0" fontId="25" fillId="0" borderId="13" xfId="54" applyNumberFormat="1" applyFont="1" applyFill="1" applyBorder="1" applyAlignment="1">
      <alignment horizontal="center" vertical="center" wrapText="1"/>
    </xf>
    <xf numFmtId="0" fontId="22" fillId="0" borderId="0" xfId="50" applyNumberFormat="1" applyFont="1" applyFill="1" applyBorder="1" applyAlignment="1">
      <alignment horizontal="center" vertical="center" wrapText="1"/>
    </xf>
    <xf numFmtId="0" fontId="36" fillId="0" borderId="0" xfId="0" applyFont="1" applyFill="1" applyAlignment="1">
      <alignment horizontal="center" vertical="center"/>
    </xf>
    <xf numFmtId="0" fontId="2" fillId="0" borderId="0" xfId="50" applyNumberFormat="1" applyFont="1" applyFill="1" applyBorder="1" applyAlignment="1">
      <alignment horizontal="center" vertical="center" wrapText="1"/>
    </xf>
    <xf numFmtId="0" fontId="34" fillId="0" borderId="0" xfId="50" applyNumberFormat="1" applyFont="1" applyFill="1" applyBorder="1" applyAlignment="1">
      <alignment horizontal="center" vertical="center"/>
    </xf>
    <xf numFmtId="14" fontId="25" fillId="0" borderId="13" xfId="114" applyNumberFormat="1" applyFont="1" applyFill="1" applyBorder="1" applyAlignment="1" applyProtection="1">
      <alignment horizontal="center" vertical="center"/>
      <protection locked="0"/>
    </xf>
    <xf numFmtId="182" fontId="37" fillId="0" borderId="13" xfId="114" applyNumberFormat="1" applyFont="1" applyFill="1" applyBorder="1" applyAlignment="1" applyProtection="1">
      <alignment horizontal="center" vertical="center" wrapText="1"/>
      <protection locked="0"/>
    </xf>
    <xf numFmtId="0" fontId="0" fillId="0" borderId="0" xfId="69" applyNumberFormat="1" applyFont="1" applyFill="1" applyBorder="1" applyAlignment="1">
      <alignment horizontal="left" vertical="center" wrapText="1"/>
    </xf>
    <xf numFmtId="0" fontId="0" fillId="0" borderId="0" xfId="69" applyNumberFormat="1" applyFont="1" applyFill="1" applyBorder="1" applyAlignment="1">
      <alignment horizontal="center" vertical="center" wrapText="1"/>
    </xf>
    <xf numFmtId="0" fontId="3" fillId="4" borderId="0" xfId="50" applyNumberFormat="1" applyFont="1" applyFill="1" applyBorder="1" applyAlignment="1">
      <alignment horizontal="left" vertical="center"/>
    </xf>
    <xf numFmtId="0" fontId="19" fillId="0" borderId="0" xfId="70" applyNumberFormat="1" applyFont="1" applyFill="1" applyBorder="1" applyAlignment="1">
      <alignment horizontal="center" vertical="center" wrapText="1"/>
    </xf>
    <xf numFmtId="0" fontId="19" fillId="0" borderId="0" xfId="70" applyNumberFormat="1" applyFont="1" applyFill="1" applyBorder="1" applyAlignment="1">
      <alignment horizontal="center" vertical="center"/>
    </xf>
    <xf numFmtId="0" fontId="19" fillId="0" borderId="0" xfId="70" applyNumberFormat="1" applyFont="1" applyFill="1" applyBorder="1" applyAlignment="1">
      <alignment horizontal="center" wrapText="1"/>
    </xf>
    <xf numFmtId="0" fontId="19" fillId="0" borderId="0" xfId="70" applyNumberFormat="1" applyFont="1" applyFill="1" applyBorder="1" applyAlignment="1">
      <alignment horizontal="center"/>
    </xf>
    <xf numFmtId="0" fontId="13" fillId="0" borderId="0" xfId="81" applyNumberFormat="1" applyFont="1" applyFill="1" applyBorder="1" applyAlignment="1">
      <alignment horizontal="center" vertical="center" wrapText="1"/>
    </xf>
    <xf numFmtId="0" fontId="15" fillId="0" borderId="13" xfId="81" applyNumberFormat="1" applyFont="1" applyFill="1" applyBorder="1" applyAlignment="1">
      <alignment horizontal="center" vertical="center" wrapText="1"/>
    </xf>
    <xf numFmtId="0" fontId="5" fillId="0" borderId="28" xfId="81" applyNumberFormat="1" applyFont="1" applyFill="1" applyBorder="1" applyAlignment="1">
      <alignment vertical="center" wrapText="1"/>
    </xf>
    <xf numFmtId="0" fontId="5" fillId="0" borderId="0" xfId="81" applyNumberFormat="1" applyFont="1" applyFill="1" applyBorder="1" applyAlignment="1">
      <alignment vertical="center" wrapText="1"/>
    </xf>
    <xf numFmtId="0" fontId="4" fillId="0" borderId="0" xfId="81" applyFont="1" applyFill="1" applyBorder="1" applyAlignment="1">
      <alignment horizontal="center" vertical="center" wrapText="1"/>
    </xf>
    <xf numFmtId="0" fontId="5" fillId="0" borderId="0" xfId="81" applyFont="1" applyFill="1" applyBorder="1" applyAlignment="1">
      <alignment vertical="center" wrapText="1"/>
    </xf>
    <xf numFmtId="0" fontId="5" fillId="0" borderId="0" xfId="81" applyFont="1" applyFill="1" applyBorder="1" applyAlignment="1">
      <alignment horizontal="center" vertical="center" wrapText="1"/>
    </xf>
    <xf numFmtId="0" fontId="13" fillId="0" borderId="0" xfId="81" applyFont="1" applyFill="1" applyBorder="1" applyAlignment="1">
      <alignment horizontal="center" vertical="center" wrapText="1"/>
    </xf>
    <xf numFmtId="0" fontId="4" fillId="0" borderId="0" xfId="62" applyFont="1" applyFill="1" applyBorder="1" applyAlignment="1">
      <alignment horizontal="center" vertical="center" wrapText="1"/>
    </xf>
    <xf numFmtId="0" fontId="11" fillId="0" borderId="0" xfId="62" applyFont="1" applyFill="1" applyBorder="1" applyAlignment="1">
      <alignment vertical="center" wrapText="1"/>
    </xf>
    <xf numFmtId="0" fontId="3" fillId="0" borderId="0" xfId="50" applyFont="1" applyFill="1" applyBorder="1" applyAlignment="1">
      <alignment horizontal="left" vertical="center"/>
    </xf>
    <xf numFmtId="0" fontId="4" fillId="0" borderId="0" xfId="80" applyFont="1" applyFill="1" applyBorder="1" applyAlignment="1">
      <alignment horizontal="center" vertical="center" wrapText="1"/>
    </xf>
    <xf numFmtId="0" fontId="5" fillId="0" borderId="0" xfId="80" applyFont="1" applyFill="1" applyBorder="1" applyAlignment="1">
      <alignment vertical="center" wrapText="1"/>
    </xf>
    <xf numFmtId="0" fontId="116" fillId="0" borderId="20" xfId="0" applyFont="1" applyFill="1" applyBorder="1" applyAlignment="1">
      <alignment vertical="center" wrapText="1"/>
    </xf>
    <xf numFmtId="0" fontId="114" fillId="0" borderId="20" xfId="0" applyFont="1" applyFill="1" applyBorder="1" applyAlignment="1">
      <alignment horizontal="center" vertical="center" wrapText="1"/>
    </xf>
    <xf numFmtId="0" fontId="125" fillId="0" borderId="0" xfId="0" applyFont="1" applyFill="1" applyBorder="1" applyAlignment="1">
      <alignment horizontal="center" vertical="center" wrapText="1"/>
    </xf>
    <xf numFmtId="0" fontId="116" fillId="0" borderId="0" xfId="0" applyFont="1" applyFill="1" applyBorder="1" applyAlignment="1">
      <alignment horizontal="left" vertical="center" wrapText="1"/>
    </xf>
    <xf numFmtId="0" fontId="116" fillId="0" borderId="20" xfId="0" applyFont="1" applyFill="1" applyBorder="1" applyAlignment="1">
      <alignment horizontal="center" vertical="center"/>
    </xf>
    <xf numFmtId="4" fontId="126" fillId="0" borderId="20" xfId="0" applyNumberFormat="1" applyFont="1" applyFill="1" applyBorder="1" applyAlignment="1">
      <alignment horizontal="center" vertical="center" wrapText="1"/>
    </xf>
    <xf numFmtId="0" fontId="116" fillId="0" borderId="23" xfId="0" applyFont="1" applyFill="1" applyBorder="1" applyAlignment="1">
      <alignment vertical="center" wrapText="1"/>
    </xf>
    <xf numFmtId="0" fontId="114" fillId="0" borderId="13" xfId="0" applyFont="1" applyFill="1" applyBorder="1" applyAlignment="1">
      <alignment horizontal="center" vertical="center" wrapText="1"/>
    </xf>
    <xf numFmtId="0" fontId="127" fillId="0" borderId="0" xfId="0" applyFont="1" applyFill="1" applyBorder="1" applyAlignment="1">
      <alignment horizontal="center" vertical="center" wrapText="1"/>
    </xf>
    <xf numFmtId="0" fontId="116" fillId="0" borderId="0" xfId="0" applyFont="1" applyFill="1" applyBorder="1" applyAlignment="1">
      <alignment vertical="center" wrapText="1"/>
    </xf>
    <xf numFmtId="0" fontId="12" fillId="0" borderId="21" xfId="0" applyFont="1" applyFill="1" applyBorder="1" applyAlignment="1">
      <alignment vertical="center" wrapText="1"/>
    </xf>
    <xf numFmtId="0" fontId="88" fillId="0" borderId="21" xfId="0" applyFont="1" applyFill="1" applyBorder="1" applyAlignment="1">
      <alignment vertical="center" wrapText="1"/>
    </xf>
    <xf numFmtId="0" fontId="86" fillId="0" borderId="13" xfId="0" applyFont="1" applyFill="1" applyBorder="1" applyAlignment="1">
      <alignment horizontal="left" vertical="center" wrapText="1"/>
    </xf>
    <xf numFmtId="0" fontId="85" fillId="0" borderId="0" xfId="0" applyFont="1" applyFill="1" applyBorder="1" applyAlignment="1">
      <alignment horizontal="center" vertical="center" wrapText="1"/>
    </xf>
    <xf numFmtId="0" fontId="86" fillId="0" borderId="0" xfId="0" applyFont="1" applyFill="1" applyBorder="1" applyAlignment="1">
      <alignment horizontal="left" vertical="center" wrapText="1"/>
    </xf>
    <xf numFmtId="0" fontId="12" fillId="0" borderId="21" xfId="0" applyFont="1" applyFill="1" applyBorder="1" applyAlignment="1">
      <alignment horizontal="center" vertical="center"/>
    </xf>
    <xf numFmtId="4" fontId="88" fillId="0" borderId="21" xfId="0" applyNumberFormat="1" applyFont="1" applyFill="1" applyBorder="1" applyAlignment="1">
      <alignment horizontal="center" vertical="center" wrapText="1"/>
    </xf>
    <xf numFmtId="0" fontId="128" fillId="0" borderId="21" xfId="0" applyFont="1" applyFill="1" applyBorder="1" applyAlignment="1">
      <alignment vertical="center" wrapText="1"/>
    </xf>
    <xf numFmtId="0" fontId="12" fillId="0" borderId="21" xfId="0" applyFont="1" applyFill="1" applyBorder="1" applyAlignment="1">
      <alignment horizontal="center" vertical="center" wrapText="1"/>
    </xf>
    <xf numFmtId="0" fontId="88" fillId="0" borderId="21" xfId="0" applyFont="1" applyFill="1" applyBorder="1" applyAlignment="1">
      <alignment horizontal="center" vertical="center" wrapText="1"/>
    </xf>
  </cellXfs>
  <cellStyles count="18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1 2" xfId="37"/>
    <cellStyle name="标题 2" xfId="38"/>
    <cellStyle name="标题 2 2" xfId="39"/>
    <cellStyle name="标题 3" xfId="40"/>
    <cellStyle name="标题 3 2" xfId="41"/>
    <cellStyle name="标题 4" xfId="42"/>
    <cellStyle name="标题 4 2" xfId="43"/>
    <cellStyle name="标题 5" xfId="44"/>
    <cellStyle name="差" xfId="45"/>
    <cellStyle name="差 2" xfId="46"/>
    <cellStyle name="常规 10" xfId="47"/>
    <cellStyle name="常规 10 2" xfId="48"/>
    <cellStyle name="常规 11" xfId="49"/>
    <cellStyle name="常规 2" xfId="50"/>
    <cellStyle name="常规 2 2" xfId="51"/>
    <cellStyle name="常规 2 2 2" xfId="52"/>
    <cellStyle name="常规 2 2 3" xfId="53"/>
    <cellStyle name="常规 2 3" xfId="54"/>
    <cellStyle name="常规 2 3 2" xfId="55"/>
    <cellStyle name="常规 2 4" xfId="56"/>
    <cellStyle name="常规 2 5" xfId="57"/>
    <cellStyle name="常规 2 6" xfId="58"/>
    <cellStyle name="常规 2 6 2" xfId="59"/>
    <cellStyle name="常规 2 7" xfId="60"/>
    <cellStyle name="常规 2 8" xfId="61"/>
    <cellStyle name="常规 2 9" xfId="62"/>
    <cellStyle name="常规 2_03-2020公共平衡 " xfId="63"/>
    <cellStyle name="常规 3" xfId="64"/>
    <cellStyle name="常规 3 2" xfId="65"/>
    <cellStyle name="常规 3 2 2" xfId="66"/>
    <cellStyle name="常规 3 2_19-2021转移支付分项目" xfId="67"/>
    <cellStyle name="常规 3 3" xfId="68"/>
    <cellStyle name="常规 3 4" xfId="69"/>
    <cellStyle name="常规 3 5" xfId="70"/>
    <cellStyle name="常规 4" xfId="71"/>
    <cellStyle name="常规 4 2" xfId="72"/>
    <cellStyle name="常规 4 2 2" xfId="73"/>
    <cellStyle name="常规 4 2 3" xfId="74"/>
    <cellStyle name="常规 4 3" xfId="75"/>
    <cellStyle name="常规 4_03-2020公共平衡 " xfId="76"/>
    <cellStyle name="常规 46" xfId="77"/>
    <cellStyle name="常规 5" xfId="78"/>
    <cellStyle name="常规 6" xfId="79"/>
    <cellStyle name="常规 6 2" xfId="80"/>
    <cellStyle name="常规 7" xfId="81"/>
    <cellStyle name="常规 8" xfId="82"/>
    <cellStyle name="常规 9" xfId="83"/>
    <cellStyle name="常规_01-2020全市收入_1" xfId="84"/>
    <cellStyle name="常规_01-2020全市收入_2" xfId="85"/>
    <cellStyle name="常规_01-2020全市收入_3" xfId="86"/>
    <cellStyle name="常规_01-2020全市收入_4" xfId="87"/>
    <cellStyle name="常规_01-2020全市收入_5" xfId="88"/>
    <cellStyle name="常规_01-2020全市收入_7" xfId="89"/>
    <cellStyle name="常规_01-2020全市收入_8" xfId="90"/>
    <cellStyle name="常规_02-2020全市支出_1" xfId="91"/>
    <cellStyle name="常规_02-2020全市支出_2" xfId="92"/>
    <cellStyle name="常规_02-2020全市支出_3" xfId="93"/>
    <cellStyle name="常规_02-2020全市支出_6" xfId="94"/>
    <cellStyle name="常规_03-2020公共平衡 _13" xfId="95"/>
    <cellStyle name="常规_03-2020公共平衡 _23" xfId="96"/>
    <cellStyle name="常规_03-2020公共平衡 _24" xfId="97"/>
    <cellStyle name="常规_03-2020公共平衡 _25" xfId="98"/>
    <cellStyle name="常规_03-2020公共平衡 _26" xfId="99"/>
    <cellStyle name="常规_03-2020公共平衡 _32" xfId="100"/>
    <cellStyle name="常规_03-2020公共平衡 _39" xfId="101"/>
    <cellStyle name="常规_03-2020公共平衡 _40" xfId="102"/>
    <cellStyle name="常规_03-2020公共平衡 _41" xfId="103"/>
    <cellStyle name="常规_05-2020公共线下 _19" xfId="104"/>
    <cellStyle name="常规_05-2020公共线下 _20" xfId="105"/>
    <cellStyle name="常规_05-2020公共线下 _21" xfId="106"/>
    <cellStyle name="常规_05-2020公共线下 _27" xfId="107"/>
    <cellStyle name="常规_13-2021公共平衡_4" xfId="108"/>
    <cellStyle name="常规_15-2021公共基本和项目 _1" xfId="109"/>
    <cellStyle name="常规_17-2021公共线下_1" xfId="110"/>
    <cellStyle name="常规_17-2021公共线下_2" xfId="111"/>
    <cellStyle name="常规_17-2021公共线下_28" xfId="112"/>
    <cellStyle name="常规_17-2021公共线下_3" xfId="113"/>
    <cellStyle name="常规_2007人代会数据 2" xfId="114"/>
    <cellStyle name="常规_20-2021基金平衡_1" xfId="115"/>
    <cellStyle name="常规_20-2021基金平衡_2" xfId="116"/>
    <cellStyle name="常规_20-2021基金平衡_4" xfId="117"/>
    <cellStyle name="常规_22-2021基金转移支付_1" xfId="118"/>
    <cellStyle name="常规_22-2021基金转移支付_3" xfId="119"/>
    <cellStyle name="常规_22-2021基金转移支付_6" xfId="120"/>
    <cellStyle name="常规_22-2021基金转移支付_7" xfId="121"/>
    <cellStyle name="常规_8-2020基金平衡_12" xfId="122"/>
    <cellStyle name="常规_8-2020基金平衡_13" xfId="123"/>
    <cellStyle name="常规_8-2020基金平衡_14" xfId="124"/>
    <cellStyle name="常规_8-2020基金平衡_15" xfId="125"/>
    <cellStyle name="常规_8-2020基金平衡_16" xfId="126"/>
    <cellStyle name="常规_8-2020基金平衡_18" xfId="127"/>
    <cellStyle name="常规_8-2020基金平衡_20" xfId="128"/>
    <cellStyle name="常规_8-2020基金平衡_21" xfId="129"/>
    <cellStyle name="常规_8-2020基金平衡_24" xfId="130"/>
    <cellStyle name="常规_9-2020基金支出_1" xfId="131"/>
    <cellStyle name="常规_9-2020基金支出_10" xfId="132"/>
    <cellStyle name="常规_9-2020基金支出_11" xfId="133"/>
    <cellStyle name="常规_9-2020基金支出_12" xfId="134"/>
    <cellStyle name="常规_9-2020基金支出_13" xfId="135"/>
    <cellStyle name="常规_9-2020基金支出_14" xfId="136"/>
    <cellStyle name="常规_9-2020基金支出_15" xfId="137"/>
    <cellStyle name="常规_9-2020基金支出_2" xfId="138"/>
    <cellStyle name="常规_9-2020基金支出_3" xfId="139"/>
    <cellStyle name="常规_9-2020基金支出_4" xfId="140"/>
    <cellStyle name="常规_9-2020基金支出_5" xfId="141"/>
    <cellStyle name="常规_9-2020基金支出_6" xfId="142"/>
    <cellStyle name="常规_9-2020基金支出_7" xfId="143"/>
    <cellStyle name="常规_9-2020基金支出_8" xfId="144"/>
    <cellStyle name="常规_9-2020基金支出_9" xfId="145"/>
    <cellStyle name="常规_Sheet1" xfId="146"/>
    <cellStyle name="常规_Sheet1_13-2021公共平衡" xfId="147"/>
    <cellStyle name="常规_集团债务季度报表格式---市财政局经建处" xfId="148"/>
    <cellStyle name="Hyperlink" xfId="149"/>
    <cellStyle name="好" xfId="150"/>
    <cellStyle name="好 2" xfId="151"/>
    <cellStyle name="汇总" xfId="152"/>
    <cellStyle name="汇总 2" xfId="153"/>
    <cellStyle name="Currency" xfId="154"/>
    <cellStyle name="Currency [0]" xfId="155"/>
    <cellStyle name="计算" xfId="156"/>
    <cellStyle name="计算 2" xfId="157"/>
    <cellStyle name="检查单元格" xfId="158"/>
    <cellStyle name="检查单元格 2" xfId="159"/>
    <cellStyle name="解释性文本" xfId="160"/>
    <cellStyle name="解释性文本 2" xfId="161"/>
    <cellStyle name="警告文本" xfId="162"/>
    <cellStyle name="警告文本 2" xfId="163"/>
    <cellStyle name="链接单元格" xfId="164"/>
    <cellStyle name="链接单元格 2" xfId="165"/>
    <cellStyle name="Comma" xfId="166"/>
    <cellStyle name="千位分隔 2" xfId="167"/>
    <cellStyle name="千位分隔 2 2" xfId="168"/>
    <cellStyle name="千位分隔 2 3" xfId="169"/>
    <cellStyle name="千位分隔 2 3 2 2 2" xfId="170"/>
    <cellStyle name="千位分隔 2 3 2 2 2 2" xfId="171"/>
    <cellStyle name="千位分隔 2 3 2 2 2 3" xfId="172"/>
    <cellStyle name="千位分隔 2 4 2" xfId="173"/>
    <cellStyle name="千位分隔 3" xfId="174"/>
    <cellStyle name="Comma [0]" xfId="175"/>
    <cellStyle name="千位分隔[0] 2" xfId="176"/>
    <cellStyle name="千位分隔[0] 3" xfId="177"/>
    <cellStyle name="千位分隔[0] 3 2" xfId="178"/>
    <cellStyle name="千位分隔[0] 4" xfId="179"/>
    <cellStyle name="千位分隔[0] 5" xfId="180"/>
    <cellStyle name="千位分隔[0] 6" xfId="181"/>
    <cellStyle name="千位分隔[0] 6 2" xfId="182"/>
    <cellStyle name="千位分隔[0] 7" xfId="183"/>
    <cellStyle name="强调文字颜色 1" xfId="184"/>
    <cellStyle name="强调文字颜色 2" xfId="185"/>
    <cellStyle name="强调文字颜色 3" xfId="186"/>
    <cellStyle name="强调文字颜色 4" xfId="187"/>
    <cellStyle name="强调文字颜色 5" xfId="188"/>
    <cellStyle name="强调文字颜色 6" xfId="189"/>
    <cellStyle name="适中" xfId="190"/>
    <cellStyle name="适中 2" xfId="191"/>
    <cellStyle name="输出" xfId="192"/>
    <cellStyle name="输出 2" xfId="193"/>
    <cellStyle name="输入" xfId="194"/>
    <cellStyle name="输入 2" xfId="195"/>
    <cellStyle name="样式 1" xfId="196"/>
    <cellStyle name="Followed Hyperlink" xfId="197"/>
    <cellStyle name="注释" xfId="198"/>
    <cellStyle name="注释 2" xfId="1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1"/>
  </sheetPr>
  <dimension ref="A1:IT27"/>
  <sheetViews>
    <sheetView showZeros="0" view="pageBreakPreview" zoomScaleSheetLayoutView="100" zoomScalePageLayoutView="0" workbookViewId="0" topLeftCell="A4">
      <selection activeCell="B23" sqref="B23"/>
    </sheetView>
  </sheetViews>
  <sheetFormatPr defaultColWidth="9.00390625" defaultRowHeight="20.25" customHeight="1"/>
  <cols>
    <col min="1" max="1" width="44.25390625" style="489" customWidth="1"/>
    <col min="2" max="2" width="19.25390625" style="492" customWidth="1"/>
    <col min="3" max="3" width="18.875" style="515" customWidth="1"/>
    <col min="4" max="4" width="18.50390625" style="490" customWidth="1"/>
    <col min="5" max="5" width="20.50390625" style="489" customWidth="1"/>
    <col min="6" max="248" width="9.00390625" style="489" customWidth="1"/>
    <col min="249" max="16384" width="9.00390625" style="124" customWidth="1"/>
  </cols>
  <sheetData>
    <row r="1" spans="1:4" s="461" customFormat="1" ht="27.75" customHeight="1">
      <c r="A1" s="494" t="s">
        <v>0</v>
      </c>
      <c r="B1" s="73"/>
      <c r="C1" s="73"/>
      <c r="D1" s="138"/>
    </row>
    <row r="2" spans="1:4" s="489" customFormat="1" ht="24.75">
      <c r="A2" s="567" t="s">
        <v>1</v>
      </c>
      <c r="B2" s="568"/>
      <c r="C2" s="568"/>
      <c r="D2" s="490"/>
    </row>
    <row r="3" spans="2:4" s="489" customFormat="1" ht="23.25" customHeight="1">
      <c r="B3" s="492"/>
      <c r="C3" s="516"/>
      <c r="D3" s="490" t="s">
        <v>2</v>
      </c>
    </row>
    <row r="4" spans="1:4" s="489" customFormat="1" ht="42" customHeight="1">
      <c r="A4" s="497" t="s">
        <v>3</v>
      </c>
      <c r="B4" s="498" t="s">
        <v>4</v>
      </c>
      <c r="C4" s="498" t="s">
        <v>5</v>
      </c>
      <c r="D4" s="499" t="s">
        <v>6</v>
      </c>
    </row>
    <row r="5" spans="1:4" s="489" customFormat="1" ht="23.25" customHeight="1">
      <c r="A5" s="497" t="s">
        <v>7</v>
      </c>
      <c r="B5" s="498">
        <f>B6+B23+B25</f>
        <v>187101</v>
      </c>
      <c r="C5" s="498">
        <f>C6+C23+C25</f>
        <v>166693</v>
      </c>
      <c r="D5" s="506">
        <f>C5/B5*100</f>
        <v>89.0925222206188</v>
      </c>
    </row>
    <row r="6" spans="1:4" s="489" customFormat="1" ht="23.25" customHeight="1">
      <c r="A6" s="510" t="s">
        <v>8</v>
      </c>
      <c r="B6" s="504">
        <f>B7+B22</f>
        <v>117607</v>
      </c>
      <c r="C6" s="504">
        <f>C7+C22</f>
        <v>102211</v>
      </c>
      <c r="D6" s="511">
        <f aca="true" t="shared" si="0" ref="D6:D25">C6/B6*100</f>
        <v>86.90894249491951</v>
      </c>
    </row>
    <row r="7" spans="1:4" s="489" customFormat="1" ht="23.25" customHeight="1">
      <c r="A7" s="510" t="s">
        <v>9</v>
      </c>
      <c r="B7" s="504">
        <f>SUM(B8:B21)</f>
        <v>70041</v>
      </c>
      <c r="C7" s="504">
        <f>SUM(C8:C21)</f>
        <v>35112</v>
      </c>
      <c r="D7" s="511">
        <f t="shared" si="0"/>
        <v>50.13063776930655</v>
      </c>
    </row>
    <row r="8" spans="1:4" s="489" customFormat="1" ht="23.25" customHeight="1">
      <c r="A8" s="517" t="s">
        <v>10</v>
      </c>
      <c r="B8" s="470">
        <v>37437</v>
      </c>
      <c r="C8" s="470">
        <v>3209</v>
      </c>
      <c r="D8" s="506">
        <f t="shared" si="0"/>
        <v>8.571733846194942</v>
      </c>
    </row>
    <row r="9" spans="1:4" s="489" customFormat="1" ht="23.25" customHeight="1">
      <c r="A9" s="517" t="s">
        <v>11</v>
      </c>
      <c r="B9" s="470">
        <v>7997</v>
      </c>
      <c r="C9" s="470">
        <v>5026</v>
      </c>
      <c r="D9" s="506">
        <f t="shared" si="0"/>
        <v>62.8485682130799</v>
      </c>
    </row>
    <row r="10" spans="1:4" s="489" customFormat="1" ht="23.25" customHeight="1">
      <c r="A10" s="517" t="s">
        <v>12</v>
      </c>
      <c r="B10" s="470">
        <v>2587</v>
      </c>
      <c r="C10" s="470">
        <v>3925</v>
      </c>
      <c r="D10" s="506">
        <f t="shared" si="0"/>
        <v>151.7201391573251</v>
      </c>
    </row>
    <row r="11" spans="1:4" s="489" customFormat="1" ht="23.25" customHeight="1">
      <c r="A11" s="517" t="s">
        <v>13</v>
      </c>
      <c r="B11" s="470">
        <v>964</v>
      </c>
      <c r="C11" s="470">
        <v>1457</v>
      </c>
      <c r="D11" s="506">
        <f t="shared" si="0"/>
        <v>151.14107883817428</v>
      </c>
    </row>
    <row r="12" spans="1:4" s="489" customFormat="1" ht="23.25" customHeight="1">
      <c r="A12" s="517" t="s">
        <v>14</v>
      </c>
      <c r="B12" s="470">
        <v>4023</v>
      </c>
      <c r="C12" s="470">
        <v>2119</v>
      </c>
      <c r="D12" s="506">
        <f t="shared" si="0"/>
        <v>52.67213522247079</v>
      </c>
    </row>
    <row r="13" spans="1:4" s="489" customFormat="1" ht="23.25" customHeight="1">
      <c r="A13" s="517" t="s">
        <v>15</v>
      </c>
      <c r="B13" s="470">
        <v>1300</v>
      </c>
      <c r="C13" s="470">
        <v>3242</v>
      </c>
      <c r="D13" s="506">
        <f t="shared" si="0"/>
        <v>249.38461538461542</v>
      </c>
    </row>
    <row r="14" spans="1:4" s="489" customFormat="1" ht="23.25" customHeight="1">
      <c r="A14" s="517" t="s">
        <v>16</v>
      </c>
      <c r="B14" s="470">
        <v>1067</v>
      </c>
      <c r="C14" s="470">
        <v>798</v>
      </c>
      <c r="D14" s="506">
        <f t="shared" si="0"/>
        <v>74.78912839737582</v>
      </c>
    </row>
    <row r="15" spans="1:4" s="489" customFormat="1" ht="23.25" customHeight="1">
      <c r="A15" s="517" t="s">
        <v>17</v>
      </c>
      <c r="B15" s="470">
        <v>911</v>
      </c>
      <c r="C15" s="470">
        <v>1806</v>
      </c>
      <c r="D15" s="506">
        <f t="shared" si="0"/>
        <v>198.24368825466522</v>
      </c>
    </row>
    <row r="16" spans="1:4" s="489" customFormat="1" ht="23.25" customHeight="1">
      <c r="A16" s="517" t="s">
        <v>18</v>
      </c>
      <c r="B16" s="470">
        <v>462</v>
      </c>
      <c r="C16" s="470">
        <v>1742</v>
      </c>
      <c r="D16" s="506">
        <f t="shared" si="0"/>
        <v>377.05627705627705</v>
      </c>
    </row>
    <row r="17" spans="1:4" s="489" customFormat="1" ht="23.25" customHeight="1">
      <c r="A17" s="517" t="s">
        <v>19</v>
      </c>
      <c r="B17" s="472">
        <v>2646</v>
      </c>
      <c r="C17" s="470">
        <v>2400</v>
      </c>
      <c r="D17" s="506">
        <f t="shared" si="0"/>
        <v>90.702947845805</v>
      </c>
    </row>
    <row r="18" spans="1:4" s="489" customFormat="1" ht="23.25" customHeight="1">
      <c r="A18" s="517" t="s">
        <v>20</v>
      </c>
      <c r="B18" s="472">
        <v>6448</v>
      </c>
      <c r="C18" s="470">
        <v>4652</v>
      </c>
      <c r="D18" s="506">
        <f t="shared" si="0"/>
        <v>72.14640198511167</v>
      </c>
    </row>
    <row r="19" spans="1:4" s="489" customFormat="1" ht="23.25" customHeight="1">
      <c r="A19" s="517" t="s">
        <v>21</v>
      </c>
      <c r="B19" s="472">
        <v>4079</v>
      </c>
      <c r="C19" s="470">
        <v>4693</v>
      </c>
      <c r="D19" s="506">
        <f t="shared" si="0"/>
        <v>115.05270899730327</v>
      </c>
    </row>
    <row r="20" spans="1:4" s="489" customFormat="1" ht="23.25" customHeight="1">
      <c r="A20" s="517" t="s">
        <v>22</v>
      </c>
      <c r="B20" s="473">
        <v>119</v>
      </c>
      <c r="C20" s="470">
        <v>43</v>
      </c>
      <c r="D20" s="506">
        <f t="shared" si="0"/>
        <v>36.134453781512605</v>
      </c>
    </row>
    <row r="21" spans="1:4" s="489" customFormat="1" ht="23.25" customHeight="1">
      <c r="A21" s="517" t="s">
        <v>23</v>
      </c>
      <c r="B21" s="473">
        <v>1</v>
      </c>
      <c r="C21" s="470">
        <v>0</v>
      </c>
      <c r="D21" s="506">
        <f t="shared" si="0"/>
        <v>0</v>
      </c>
    </row>
    <row r="22" spans="1:4" s="489" customFormat="1" ht="23.25" customHeight="1">
      <c r="A22" s="510" t="s">
        <v>24</v>
      </c>
      <c r="B22" s="518">
        <v>47566</v>
      </c>
      <c r="C22" s="519">
        <v>67099</v>
      </c>
      <c r="D22" s="506">
        <f t="shared" si="0"/>
        <v>141.06504646175839</v>
      </c>
    </row>
    <row r="23" spans="1:4" s="489" customFormat="1" ht="23.25" customHeight="1">
      <c r="A23" s="510" t="s">
        <v>25</v>
      </c>
      <c r="B23" s="520">
        <v>66944</v>
      </c>
      <c r="C23" s="520">
        <v>60974</v>
      </c>
      <c r="D23" s="506">
        <f t="shared" si="0"/>
        <v>91.08209847036329</v>
      </c>
    </row>
    <row r="24" spans="1:4" s="489" customFormat="1" ht="23.25" customHeight="1">
      <c r="A24" s="521" t="s">
        <v>26</v>
      </c>
      <c r="B24" s="522">
        <v>44134</v>
      </c>
      <c r="C24" s="522">
        <v>40795</v>
      </c>
      <c r="D24" s="506">
        <f t="shared" si="0"/>
        <v>92.43440431413423</v>
      </c>
    </row>
    <row r="25" spans="1:4" s="489" customFormat="1" ht="20.25" customHeight="1">
      <c r="A25" s="510" t="s">
        <v>27</v>
      </c>
      <c r="B25" s="523">
        <v>2550</v>
      </c>
      <c r="C25" s="523">
        <v>3508</v>
      </c>
      <c r="D25" s="506">
        <f t="shared" si="0"/>
        <v>137.5686274509804</v>
      </c>
    </row>
    <row r="26" spans="1:4" s="489" customFormat="1" ht="25.5" customHeight="1">
      <c r="A26" s="510" t="s">
        <v>28</v>
      </c>
      <c r="B26" s="504"/>
      <c r="C26" s="504"/>
      <c r="D26" s="524"/>
    </row>
    <row r="27" spans="1:254" s="489" customFormat="1" ht="31.5" customHeight="1">
      <c r="A27" s="569" t="s">
        <v>29</v>
      </c>
      <c r="B27" s="570"/>
      <c r="C27" s="570"/>
      <c r="D27" s="570"/>
      <c r="IO27" s="124"/>
      <c r="IP27" s="124"/>
      <c r="IQ27" s="124"/>
      <c r="IR27" s="124"/>
      <c r="IS27" s="124"/>
      <c r="IT27" s="124"/>
    </row>
  </sheetData>
  <sheetProtection/>
  <mergeCells count="2">
    <mergeCell ref="A2:C2"/>
    <mergeCell ref="A27:D27"/>
  </mergeCells>
  <printOptions horizontalCentered="1"/>
  <pageMargins left="0.24" right="0.24" top="0.51" bottom="0.31" header="0.31" footer="0.31"/>
  <pageSetup blackAndWhite="1" errors="blank" horizontalDpi="600" verticalDpi="600" orientation="portrait" paperSize="9" r:id="rId1"/>
  <headerFooter scaleWithDoc="0" alignWithMargins="0">
    <oddFooter xml:space="preserve">&amp;C &amp;P </oddFooter>
  </headerFooter>
</worksheet>
</file>

<file path=xl/worksheets/sheet10.xml><?xml version="1.0" encoding="utf-8"?>
<worksheet xmlns="http://schemas.openxmlformats.org/spreadsheetml/2006/main" xmlns:r="http://schemas.openxmlformats.org/officeDocument/2006/relationships">
  <sheetPr>
    <tabColor indexed="11"/>
  </sheetPr>
  <dimension ref="A1:E15"/>
  <sheetViews>
    <sheetView showZeros="0" view="pageBreakPreview" zoomScaleNormal="115" zoomScaleSheetLayoutView="100" zoomScalePageLayoutView="0" workbookViewId="0" topLeftCell="B1">
      <selection activeCell="D7" sqref="D7:D9"/>
    </sheetView>
  </sheetViews>
  <sheetFormatPr defaultColWidth="9.00390625" defaultRowHeight="19.5" customHeight="1"/>
  <cols>
    <col min="1" max="1" width="26.875" style="105" customWidth="1"/>
    <col min="2" max="2" width="15.75390625" style="106" customWidth="1"/>
    <col min="3" max="3" width="23.125" style="107" customWidth="1"/>
    <col min="4" max="4" width="14.50390625" style="108" customWidth="1"/>
    <col min="5" max="5" width="13.00390625" style="109" customWidth="1"/>
    <col min="6" max="16384" width="9.00390625" style="109" customWidth="1"/>
  </cols>
  <sheetData>
    <row r="1" spans="1:4" ht="19.5" customHeight="1">
      <c r="A1" s="572" t="s">
        <v>627</v>
      </c>
      <c r="B1" s="573"/>
      <c r="C1" s="572"/>
      <c r="D1" s="573"/>
    </row>
    <row r="2" spans="1:4" ht="29.25" customHeight="1">
      <c r="A2" s="578" t="s">
        <v>628</v>
      </c>
      <c r="B2" s="578"/>
      <c r="C2" s="578"/>
      <c r="D2" s="578"/>
    </row>
    <row r="3" spans="1:4" ht="11.25" customHeight="1">
      <c r="A3" s="335"/>
      <c r="B3" s="336"/>
      <c r="C3" s="335"/>
      <c r="D3" s="337"/>
    </row>
    <row r="4" spans="1:4" ht="19.5" customHeight="1">
      <c r="A4" s="588"/>
      <c r="B4" s="588"/>
      <c r="C4" s="588"/>
      <c r="D4" s="110" t="s">
        <v>2</v>
      </c>
    </row>
    <row r="5" spans="1:4" ht="24" customHeight="1">
      <c r="A5" s="111" t="s">
        <v>629</v>
      </c>
      <c r="B5" s="112" t="s">
        <v>33</v>
      </c>
      <c r="C5" s="111" t="s">
        <v>449</v>
      </c>
      <c r="D5" s="112" t="s">
        <v>33</v>
      </c>
    </row>
    <row r="6" spans="1:5" ht="24" customHeight="1">
      <c r="A6" s="338" t="s">
        <v>630</v>
      </c>
      <c r="B6" s="225">
        <f>B7+B12+B13</f>
        <v>341641</v>
      </c>
      <c r="C6" s="338" t="s">
        <v>631</v>
      </c>
      <c r="D6" s="225">
        <f>SUM(D7:D13)</f>
        <v>124492</v>
      </c>
      <c r="E6" s="339"/>
    </row>
    <row r="7" spans="1:5" ht="24" customHeight="1">
      <c r="A7" s="338" t="s">
        <v>632</v>
      </c>
      <c r="B7" s="340">
        <f>SUM(B8:B11)</f>
        <v>70112</v>
      </c>
      <c r="C7" s="341" t="s">
        <v>76</v>
      </c>
      <c r="D7" s="342">
        <v>2229</v>
      </c>
      <c r="E7" s="339"/>
    </row>
    <row r="8" spans="1:4" ht="21" customHeight="1">
      <c r="A8" s="117" t="s">
        <v>633</v>
      </c>
      <c r="B8" s="343">
        <v>1662</v>
      </c>
      <c r="C8" s="341" t="s">
        <v>578</v>
      </c>
      <c r="D8" s="344">
        <v>35492</v>
      </c>
    </row>
    <row r="9" spans="1:4" ht="21" customHeight="1">
      <c r="A9" s="117" t="s">
        <v>634</v>
      </c>
      <c r="B9" s="343">
        <v>7493</v>
      </c>
      <c r="C9" s="341" t="s">
        <v>580</v>
      </c>
      <c r="D9" s="345">
        <v>86771</v>
      </c>
    </row>
    <row r="10" spans="1:4" ht="21" customHeight="1">
      <c r="A10" s="117" t="s">
        <v>551</v>
      </c>
      <c r="B10" s="343">
        <v>59769</v>
      </c>
      <c r="C10" s="341"/>
      <c r="D10" s="345"/>
    </row>
    <row r="11" spans="1:4" ht="21" customHeight="1">
      <c r="A11" s="117" t="s">
        <v>635</v>
      </c>
      <c r="B11" s="343">
        <v>1188</v>
      </c>
      <c r="C11" s="121"/>
      <c r="D11" s="86"/>
    </row>
    <row r="12" spans="1:4" ht="21" customHeight="1">
      <c r="A12" s="338" t="s">
        <v>636</v>
      </c>
      <c r="B12" s="346">
        <v>159000</v>
      </c>
      <c r="C12" s="121"/>
      <c r="D12" s="86"/>
    </row>
    <row r="13" spans="1:4" ht="21" customHeight="1">
      <c r="A13" s="338" t="s">
        <v>637</v>
      </c>
      <c r="B13" s="347">
        <v>112529</v>
      </c>
      <c r="C13" s="121"/>
      <c r="D13" s="86"/>
    </row>
    <row r="14" spans="1:4" ht="21" customHeight="1">
      <c r="A14" s="594"/>
      <c r="B14" s="595"/>
      <c r="C14" s="594"/>
      <c r="D14" s="595"/>
    </row>
    <row r="15" ht="21" customHeight="1">
      <c r="B15" s="104"/>
    </row>
    <row r="16" ht="21" customHeight="1"/>
    <row r="17" ht="34.5" customHeight="1"/>
  </sheetData>
  <sheetProtection/>
  <mergeCells count="5">
    <mergeCell ref="A1:B1"/>
    <mergeCell ref="C1:D1"/>
    <mergeCell ref="A2:D2"/>
    <mergeCell ref="A4:C4"/>
    <mergeCell ref="A14:D14"/>
  </mergeCells>
  <printOptions horizontalCentered="1"/>
  <pageMargins left="0.16" right="0.16" top="0.51" bottom="0.31" header="0.31" footer="0.31"/>
  <pageSetup blackAndWhite="1" errors="blank" horizontalDpi="600" verticalDpi="600" orientation="portrait" paperSize="9" r:id="rId1"/>
  <headerFooter scaleWithDoc="0" alignWithMargins="0">
    <oddFooter xml:space="preserve">&amp;C &amp;P </oddFooter>
  </headerFooter>
</worksheet>
</file>

<file path=xl/worksheets/sheet11.xml><?xml version="1.0" encoding="utf-8"?>
<worksheet xmlns="http://schemas.openxmlformats.org/spreadsheetml/2006/main" xmlns:r="http://schemas.openxmlformats.org/officeDocument/2006/relationships">
  <sheetPr>
    <tabColor indexed="11"/>
  </sheetPr>
  <dimension ref="A1:F15"/>
  <sheetViews>
    <sheetView showZeros="0" view="pageBreakPreview" zoomScaleSheetLayoutView="100" zoomScalePageLayoutView="0" workbookViewId="0" topLeftCell="A1">
      <selection activeCell="B7" sqref="B7"/>
    </sheetView>
  </sheetViews>
  <sheetFormatPr defaultColWidth="12.75390625" defaultRowHeight="13.5" customHeight="1"/>
  <cols>
    <col min="1" max="1" width="23.50390625" style="64" customWidth="1"/>
    <col min="2" max="2" width="11.50390625" style="70" customWidth="1"/>
    <col min="3" max="3" width="8.50390625" style="70" customWidth="1"/>
    <col min="4" max="4" width="28.50390625" style="71" customWidth="1"/>
    <col min="5" max="5" width="12.375" style="72" customWidth="1"/>
    <col min="6" max="6" width="8.50390625" style="316" customWidth="1"/>
    <col min="7" max="16384" width="12.75390625" style="64" customWidth="1"/>
  </cols>
  <sheetData>
    <row r="1" spans="1:5" ht="18.75" customHeight="1">
      <c r="A1" s="572" t="s">
        <v>638</v>
      </c>
      <c r="B1" s="573"/>
      <c r="C1" s="573"/>
      <c r="D1" s="572"/>
      <c r="E1" s="73"/>
    </row>
    <row r="2" spans="1:6" ht="27" customHeight="1">
      <c r="A2" s="578" t="s">
        <v>639</v>
      </c>
      <c r="B2" s="578"/>
      <c r="C2" s="578"/>
      <c r="D2" s="578"/>
      <c r="E2" s="578"/>
      <c r="F2" s="578"/>
    </row>
    <row r="3" spans="1:6" ht="23.25" customHeight="1">
      <c r="A3" s="317"/>
      <c r="B3" s="317"/>
      <c r="C3" s="317"/>
      <c r="D3" s="317"/>
      <c r="E3" s="596" t="s">
        <v>640</v>
      </c>
      <c r="F3" s="596"/>
    </row>
    <row r="4" spans="1:6" s="69" customFormat="1" ht="33.75" customHeight="1">
      <c r="A4" s="304" t="s">
        <v>641</v>
      </c>
      <c r="B4" s="252" t="s">
        <v>33</v>
      </c>
      <c r="C4" s="305" t="s">
        <v>59</v>
      </c>
      <c r="D4" s="78" t="s">
        <v>642</v>
      </c>
      <c r="E4" s="252" t="s">
        <v>33</v>
      </c>
      <c r="F4" s="305" t="s">
        <v>59</v>
      </c>
    </row>
    <row r="5" spans="1:6" s="69" customFormat="1" ht="24" customHeight="1">
      <c r="A5" s="304" t="s">
        <v>562</v>
      </c>
      <c r="B5" s="318">
        <v>3508</v>
      </c>
      <c r="C5" s="79" t="s">
        <v>60</v>
      </c>
      <c r="D5" s="78" t="s">
        <v>562</v>
      </c>
      <c r="E5" s="318">
        <v>3508</v>
      </c>
      <c r="F5" s="79" t="s">
        <v>60</v>
      </c>
    </row>
    <row r="6" spans="1:6" s="69" customFormat="1" ht="24" customHeight="1">
      <c r="A6" s="81" t="s">
        <v>61</v>
      </c>
      <c r="B6" s="319">
        <f>SUM(B7:B9)</f>
        <v>3508</v>
      </c>
      <c r="C6" s="320" t="s">
        <v>60</v>
      </c>
      <c r="D6" s="81" t="s">
        <v>74</v>
      </c>
      <c r="E6" s="318">
        <f>E7</f>
        <v>3508</v>
      </c>
      <c r="F6" s="321"/>
    </row>
    <row r="7" spans="1:6" s="69" customFormat="1" ht="22.5" customHeight="1">
      <c r="A7" s="90" t="s">
        <v>643</v>
      </c>
      <c r="B7" s="322">
        <v>3361</v>
      </c>
      <c r="C7" s="323"/>
      <c r="D7" s="324" t="s">
        <v>644</v>
      </c>
      <c r="E7" s="322">
        <v>3508</v>
      </c>
      <c r="F7" s="325"/>
    </row>
    <row r="8" spans="1:6" s="69" customFormat="1" ht="22.5" customHeight="1">
      <c r="A8" s="90" t="s">
        <v>645</v>
      </c>
      <c r="B8" s="322">
        <v>121</v>
      </c>
      <c r="C8" s="323"/>
      <c r="D8" s="90"/>
      <c r="E8" s="322"/>
      <c r="F8" s="325"/>
    </row>
    <row r="9" spans="1:6" s="69" customFormat="1" ht="27" customHeight="1">
      <c r="A9" s="326" t="s">
        <v>646</v>
      </c>
      <c r="B9" s="322">
        <v>26</v>
      </c>
      <c r="C9" s="323"/>
      <c r="D9" s="90"/>
      <c r="E9" s="322"/>
      <c r="F9" s="325"/>
    </row>
    <row r="10" spans="1:6" s="69" customFormat="1" ht="22.5" customHeight="1">
      <c r="A10" s="327"/>
      <c r="B10" s="328"/>
      <c r="C10" s="328"/>
      <c r="D10" s="90"/>
      <c r="E10" s="322"/>
      <c r="F10" s="329"/>
    </row>
    <row r="11" spans="1:6" s="69" customFormat="1" ht="22.5" customHeight="1">
      <c r="A11" s="330"/>
      <c r="B11" s="96"/>
      <c r="C11" s="96"/>
      <c r="D11" s="90"/>
      <c r="E11" s="322"/>
      <c r="F11" s="331"/>
    </row>
    <row r="12" spans="1:6" s="69" customFormat="1" ht="22.5" customHeight="1">
      <c r="A12" s="81"/>
      <c r="B12" s="318"/>
      <c r="C12" s="332"/>
      <c r="D12" s="81"/>
      <c r="E12" s="318"/>
      <c r="F12" s="332"/>
    </row>
    <row r="13" spans="1:6" s="69" customFormat="1" ht="22.5" customHeight="1">
      <c r="A13" s="324"/>
      <c r="B13" s="322"/>
      <c r="C13" s="98"/>
      <c r="D13" s="324"/>
      <c r="E13" s="322"/>
      <c r="F13" s="333"/>
    </row>
    <row r="14" spans="1:6" s="69" customFormat="1" ht="22.5" customHeight="1">
      <c r="A14" s="324"/>
      <c r="B14" s="322"/>
      <c r="C14" s="98"/>
      <c r="D14" s="324"/>
      <c r="E14" s="322"/>
      <c r="F14" s="329"/>
    </row>
    <row r="15" spans="1:6" s="69" customFormat="1" ht="19.5" customHeight="1">
      <c r="A15" s="334"/>
      <c r="B15" s="98"/>
      <c r="C15" s="98"/>
      <c r="D15" s="324"/>
      <c r="E15" s="322"/>
      <c r="F15" s="329"/>
    </row>
  </sheetData>
  <sheetProtection/>
  <mergeCells count="3">
    <mergeCell ref="A1:D1"/>
    <mergeCell ref="A2:F2"/>
    <mergeCell ref="E3:F3"/>
  </mergeCells>
  <printOptions horizontalCentered="1"/>
  <pageMargins left="0.35" right="0.16" top="0.51" bottom="0.55" header="0.31" footer="0.31"/>
  <pageSetup blackAndWhite="1" errors="blank" horizontalDpi="600" verticalDpi="600" orientation="portrait" paperSize="9" r:id="rId1"/>
  <headerFooter scaleWithDoc="0" alignWithMargins="0">
    <oddFooter>&amp;C &amp;P</oddFooter>
  </headerFooter>
</worksheet>
</file>

<file path=xl/worksheets/sheet12.xml><?xml version="1.0" encoding="utf-8"?>
<worksheet xmlns="http://schemas.openxmlformats.org/spreadsheetml/2006/main" xmlns:r="http://schemas.openxmlformats.org/officeDocument/2006/relationships">
  <sheetPr>
    <tabColor indexed="11"/>
    <pageSetUpPr fitToPage="1"/>
  </sheetPr>
  <dimension ref="A1:F19"/>
  <sheetViews>
    <sheetView showZeros="0" view="pageBreakPreview" zoomScaleSheetLayoutView="100" zoomScalePageLayoutView="0" workbookViewId="0" topLeftCell="A1">
      <selection activeCell="I8" sqref="I8"/>
    </sheetView>
  </sheetViews>
  <sheetFormatPr defaultColWidth="9.00390625" defaultRowHeight="14.25" customHeight="1"/>
  <cols>
    <col min="1" max="1" width="25.375" style="300" customWidth="1"/>
    <col min="2" max="2" width="13.50390625" style="300" customWidth="1"/>
    <col min="3" max="3" width="10.50390625" style="300" customWidth="1"/>
    <col min="4" max="4" width="32.75390625" style="300" customWidth="1"/>
    <col min="5" max="5" width="11.375" style="300" customWidth="1"/>
    <col min="6" max="6" width="11.625" style="300" customWidth="1"/>
    <col min="7" max="16384" width="9.00390625" style="300" customWidth="1"/>
  </cols>
  <sheetData>
    <row r="1" spans="1:6" ht="17.25">
      <c r="A1" s="572" t="s">
        <v>647</v>
      </c>
      <c r="B1" s="572"/>
      <c r="C1" s="572"/>
      <c r="D1" s="572"/>
      <c r="E1" s="572"/>
      <c r="F1" s="572"/>
    </row>
    <row r="2" spans="1:6" ht="24.75" customHeight="1">
      <c r="A2" s="578" t="s">
        <v>648</v>
      </c>
      <c r="B2" s="578"/>
      <c r="C2" s="578"/>
      <c r="D2" s="578"/>
      <c r="E2" s="578"/>
      <c r="F2" s="578"/>
    </row>
    <row r="3" spans="1:6" ht="17.25">
      <c r="A3" s="301"/>
      <c r="B3" s="302"/>
      <c r="C3" s="302"/>
      <c r="D3" s="303"/>
      <c r="E3" s="302"/>
      <c r="F3" s="192" t="s">
        <v>2</v>
      </c>
    </row>
    <row r="4" spans="1:6" ht="42.75" customHeight="1">
      <c r="A4" s="304" t="s">
        <v>641</v>
      </c>
      <c r="B4" s="252" t="s">
        <v>33</v>
      </c>
      <c r="C4" s="305" t="s">
        <v>59</v>
      </c>
      <c r="D4" s="304" t="s">
        <v>642</v>
      </c>
      <c r="E4" s="252" t="s">
        <v>33</v>
      </c>
      <c r="F4" s="305" t="s">
        <v>59</v>
      </c>
    </row>
    <row r="5" spans="1:6" ht="30" customHeight="1">
      <c r="A5" s="306" t="s">
        <v>562</v>
      </c>
      <c r="B5" s="307"/>
      <c r="C5" s="308"/>
      <c r="D5" s="306" t="s">
        <v>562</v>
      </c>
      <c r="E5" s="307"/>
      <c r="F5" s="308"/>
    </row>
    <row r="6" spans="1:6" ht="30.75" customHeight="1">
      <c r="A6" s="306" t="s">
        <v>649</v>
      </c>
      <c r="B6" s="307"/>
      <c r="C6" s="308"/>
      <c r="D6" s="306" t="s">
        <v>650</v>
      </c>
      <c r="E6" s="307"/>
      <c r="F6" s="308"/>
    </row>
    <row r="7" spans="1:6" ht="36.75" customHeight="1">
      <c r="A7" s="309" t="s">
        <v>651</v>
      </c>
      <c r="B7" s="310"/>
      <c r="C7" s="311"/>
      <c r="D7" s="309" t="s">
        <v>652</v>
      </c>
      <c r="E7" s="310"/>
      <c r="F7" s="311"/>
    </row>
    <row r="8" spans="1:6" ht="36.75" customHeight="1">
      <c r="A8" s="312" t="s">
        <v>653</v>
      </c>
      <c r="B8" s="310"/>
      <c r="C8" s="311"/>
      <c r="D8" s="313" t="s">
        <v>653</v>
      </c>
      <c r="E8" s="310"/>
      <c r="F8" s="311"/>
    </row>
    <row r="9" spans="1:6" ht="36.75" customHeight="1">
      <c r="A9" s="313" t="s">
        <v>654</v>
      </c>
      <c r="B9" s="310"/>
      <c r="C9" s="311"/>
      <c r="D9" s="313" t="s">
        <v>654</v>
      </c>
      <c r="E9" s="310"/>
      <c r="F9" s="311"/>
    </row>
    <row r="10" spans="1:6" ht="36.75" customHeight="1">
      <c r="A10" s="313" t="s">
        <v>655</v>
      </c>
      <c r="B10" s="310"/>
      <c r="C10" s="311"/>
      <c r="D10" s="313" t="s">
        <v>655</v>
      </c>
      <c r="E10" s="310"/>
      <c r="F10" s="311"/>
    </row>
    <row r="11" spans="1:6" ht="36.75" customHeight="1">
      <c r="A11" s="309" t="s">
        <v>656</v>
      </c>
      <c r="B11" s="310"/>
      <c r="C11" s="311"/>
      <c r="D11" s="309" t="s">
        <v>657</v>
      </c>
      <c r="E11" s="310"/>
      <c r="F11" s="311"/>
    </row>
    <row r="12" spans="1:6" ht="36.75" customHeight="1">
      <c r="A12" s="312" t="s">
        <v>658</v>
      </c>
      <c r="B12" s="310"/>
      <c r="C12" s="311"/>
      <c r="D12" s="312" t="s">
        <v>659</v>
      </c>
      <c r="E12" s="310"/>
      <c r="F12" s="311"/>
    </row>
    <row r="13" spans="1:6" ht="36.75" customHeight="1">
      <c r="A13" s="313" t="s">
        <v>660</v>
      </c>
      <c r="B13" s="310"/>
      <c r="C13" s="311"/>
      <c r="D13" s="313" t="s">
        <v>660</v>
      </c>
      <c r="E13" s="310"/>
      <c r="F13" s="311"/>
    </row>
    <row r="14" spans="1:6" ht="36.75" customHeight="1">
      <c r="A14" s="309" t="s">
        <v>661</v>
      </c>
      <c r="B14" s="310"/>
      <c r="C14" s="311"/>
      <c r="D14" s="309" t="s">
        <v>662</v>
      </c>
      <c r="E14" s="310"/>
      <c r="F14" s="311"/>
    </row>
    <row r="15" spans="1:6" ht="36.75" customHeight="1">
      <c r="A15" s="309" t="s">
        <v>663</v>
      </c>
      <c r="B15" s="310"/>
      <c r="C15" s="311"/>
      <c r="D15" s="309" t="s">
        <v>664</v>
      </c>
      <c r="E15" s="310"/>
      <c r="F15" s="311"/>
    </row>
    <row r="16" spans="1:6" ht="36.75" customHeight="1">
      <c r="A16" s="309" t="s">
        <v>665</v>
      </c>
      <c r="B16" s="310"/>
      <c r="C16" s="311"/>
      <c r="D16" s="309" t="s">
        <v>666</v>
      </c>
      <c r="E16" s="310"/>
      <c r="F16" s="311"/>
    </row>
    <row r="17" spans="1:6" ht="36.75" customHeight="1">
      <c r="A17" s="309" t="s">
        <v>667</v>
      </c>
      <c r="B17" s="310"/>
      <c r="C17" s="311"/>
      <c r="D17" s="309" t="s">
        <v>668</v>
      </c>
      <c r="E17" s="310"/>
      <c r="F17" s="311"/>
    </row>
    <row r="18" spans="1:6" ht="36.75" customHeight="1">
      <c r="A18" s="309" t="s">
        <v>669</v>
      </c>
      <c r="B18" s="310"/>
      <c r="C18" s="314"/>
      <c r="D18" s="315" t="s">
        <v>670</v>
      </c>
      <c r="E18" s="310"/>
      <c r="F18" s="314"/>
    </row>
    <row r="19" spans="1:5" ht="38.25" customHeight="1">
      <c r="A19" s="597" t="s">
        <v>671</v>
      </c>
      <c r="B19" s="597"/>
      <c r="C19" s="597"/>
      <c r="D19" s="597"/>
      <c r="E19" s="597"/>
    </row>
  </sheetData>
  <sheetProtection/>
  <mergeCells count="3">
    <mergeCell ref="A1:F1"/>
    <mergeCell ref="A2:F2"/>
    <mergeCell ref="A19:E19"/>
  </mergeCells>
  <printOptions horizontalCentered="1"/>
  <pageMargins left="0.24" right="0.24" top="0.5" bottom="0.31" header="0.31" footer="0.31"/>
  <pageSetup blackAndWhite="1" errors="blank" fitToHeight="1" fitToWidth="1" horizontalDpi="600" verticalDpi="600" orientation="landscape" paperSize="9" scale="88" r:id="rId1"/>
  <headerFooter scaleWithDoc="0" alignWithMargins="0">
    <oddFooter xml:space="preserve">&amp;C &amp;P </oddFooter>
  </headerFooter>
</worksheet>
</file>

<file path=xl/worksheets/sheet13.xml><?xml version="1.0" encoding="utf-8"?>
<worksheet xmlns="http://schemas.openxmlformats.org/spreadsheetml/2006/main" xmlns:r="http://schemas.openxmlformats.org/officeDocument/2006/relationships">
  <dimension ref="A1:IE35"/>
  <sheetViews>
    <sheetView zoomScale="115" zoomScaleNormal="115" zoomScaleSheetLayoutView="100" zoomScalePageLayoutView="0" workbookViewId="0" topLeftCell="A1">
      <selection activeCell="B20" sqref="B20"/>
    </sheetView>
  </sheetViews>
  <sheetFormatPr defaultColWidth="9.00390625" defaultRowHeight="13.5" customHeight="1"/>
  <cols>
    <col min="1" max="1" width="27.625" style="260" customWidth="1"/>
    <col min="2" max="2" width="15.50390625" style="261" customWidth="1"/>
    <col min="3" max="3" width="12.75390625" style="262" customWidth="1"/>
    <col min="4" max="4" width="14.50390625" style="263" customWidth="1"/>
    <col min="5" max="5" width="30.125" style="260" customWidth="1"/>
    <col min="6" max="6" width="15.125" style="261" customWidth="1"/>
    <col min="7" max="7" width="12.375" style="261" customWidth="1"/>
    <col min="8" max="8" width="14.00390625" style="261" customWidth="1"/>
    <col min="9" max="239" width="9.00390625" style="260" customWidth="1"/>
    <col min="240" max="16384" width="9.00390625" style="124" customWidth="1"/>
  </cols>
  <sheetData>
    <row r="1" spans="1:8" ht="18" customHeight="1">
      <c r="A1" s="572" t="s">
        <v>672</v>
      </c>
      <c r="B1" s="573"/>
      <c r="C1" s="573"/>
      <c r="D1" s="598"/>
      <c r="E1" s="572"/>
      <c r="F1" s="573"/>
      <c r="G1" s="573"/>
      <c r="H1" s="573"/>
    </row>
    <row r="2" spans="1:8" ht="27" customHeight="1">
      <c r="A2" s="578" t="s">
        <v>673</v>
      </c>
      <c r="B2" s="578"/>
      <c r="C2" s="578"/>
      <c r="D2" s="598"/>
      <c r="E2" s="578"/>
      <c r="F2" s="578"/>
      <c r="G2" s="578"/>
      <c r="H2" s="578"/>
    </row>
    <row r="3" spans="1:8" ht="21" customHeight="1">
      <c r="A3" s="264"/>
      <c r="B3" s="264"/>
      <c r="C3" s="265"/>
      <c r="E3" s="264"/>
      <c r="F3" s="264"/>
      <c r="G3" s="588" t="s">
        <v>674</v>
      </c>
      <c r="H3" s="588"/>
    </row>
    <row r="4" spans="1:239" s="259" customFormat="1" ht="30.75">
      <c r="A4" s="266" t="s">
        <v>641</v>
      </c>
      <c r="B4" s="266" t="s">
        <v>675</v>
      </c>
      <c r="C4" s="267" t="s">
        <v>676</v>
      </c>
      <c r="D4" s="267" t="s">
        <v>677</v>
      </c>
      <c r="E4" s="266" t="s">
        <v>531</v>
      </c>
      <c r="F4" s="266" t="s">
        <v>678</v>
      </c>
      <c r="G4" s="267" t="s">
        <v>676</v>
      </c>
      <c r="H4" s="268" t="s">
        <v>679</v>
      </c>
      <c r="I4" s="299"/>
      <c r="J4" s="299"/>
      <c r="K4" s="299"/>
      <c r="L4" s="299"/>
      <c r="M4" s="299"/>
      <c r="N4" s="299"/>
      <c r="O4" s="299"/>
      <c r="P4" s="299"/>
      <c r="Q4" s="299"/>
      <c r="R4" s="299"/>
      <c r="S4" s="299"/>
      <c r="T4" s="299"/>
      <c r="U4" s="299"/>
      <c r="V4" s="299"/>
      <c r="W4" s="299"/>
      <c r="X4" s="299"/>
      <c r="Y4" s="299"/>
      <c r="Z4" s="299"/>
      <c r="AA4" s="299"/>
      <c r="AB4" s="299"/>
      <c r="AC4" s="299"/>
      <c r="AD4" s="299"/>
      <c r="AE4" s="299"/>
      <c r="AF4" s="299"/>
      <c r="AG4" s="299"/>
      <c r="AH4" s="299"/>
      <c r="AI4" s="299"/>
      <c r="AJ4" s="299"/>
      <c r="AK4" s="299"/>
      <c r="AL4" s="299"/>
      <c r="AM4" s="299"/>
      <c r="AN4" s="299"/>
      <c r="AO4" s="299"/>
      <c r="AP4" s="299"/>
      <c r="AQ4" s="299"/>
      <c r="AR4" s="299"/>
      <c r="AS4" s="299"/>
      <c r="AT4" s="299"/>
      <c r="AU4" s="299"/>
      <c r="AV4" s="299"/>
      <c r="AW4" s="299"/>
      <c r="AX4" s="299"/>
      <c r="AY4" s="299"/>
      <c r="AZ4" s="29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c r="ER4" s="299"/>
      <c r="ES4" s="299"/>
      <c r="ET4" s="299"/>
      <c r="EU4" s="299"/>
      <c r="EV4" s="299"/>
      <c r="EW4" s="299"/>
      <c r="EX4" s="299"/>
      <c r="EY4" s="299"/>
      <c r="EZ4" s="299"/>
      <c r="FA4" s="299"/>
      <c r="FB4" s="299"/>
      <c r="FC4" s="299"/>
      <c r="FD4" s="299"/>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c r="GI4" s="299"/>
      <c r="GJ4" s="299"/>
      <c r="GK4" s="299"/>
      <c r="GL4" s="299"/>
      <c r="GM4" s="299"/>
      <c r="GN4" s="299"/>
      <c r="GO4" s="299"/>
      <c r="GP4" s="299"/>
      <c r="GQ4" s="299"/>
      <c r="GR4" s="299"/>
      <c r="GS4" s="299"/>
      <c r="GT4" s="299"/>
      <c r="GU4" s="299"/>
      <c r="GV4" s="299"/>
      <c r="GW4" s="299"/>
      <c r="GX4" s="299"/>
      <c r="GY4" s="299"/>
      <c r="GZ4" s="299"/>
      <c r="HA4" s="299"/>
      <c r="HB4" s="299"/>
      <c r="HC4" s="299"/>
      <c r="HD4" s="299"/>
      <c r="HE4" s="299"/>
      <c r="HF4" s="299"/>
      <c r="HG4" s="299"/>
      <c r="HH4" s="299"/>
      <c r="HI4" s="299"/>
      <c r="HJ4" s="299"/>
      <c r="HK4" s="299"/>
      <c r="HL4" s="299"/>
      <c r="HM4" s="299"/>
      <c r="HN4" s="299"/>
      <c r="HO4" s="299"/>
      <c r="HP4" s="299"/>
      <c r="HQ4" s="299"/>
      <c r="HR4" s="299"/>
      <c r="HS4" s="299"/>
      <c r="HT4" s="299"/>
      <c r="HU4" s="299"/>
      <c r="HV4" s="299"/>
      <c r="HW4" s="299"/>
      <c r="HX4" s="299"/>
      <c r="HY4" s="299"/>
      <c r="HZ4" s="299"/>
      <c r="IA4" s="299"/>
      <c r="IB4" s="299"/>
      <c r="IC4" s="299"/>
      <c r="ID4" s="299"/>
      <c r="IE4" s="299"/>
    </row>
    <row r="5" spans="1:8" ht="17.25">
      <c r="A5" s="269" t="s">
        <v>562</v>
      </c>
      <c r="B5" s="270">
        <f aca="true" t="shared" si="0" ref="B5:G5">B6+B29</f>
        <v>691293</v>
      </c>
      <c r="C5" s="270">
        <f t="shared" si="0"/>
        <v>518018</v>
      </c>
      <c r="D5" s="271"/>
      <c r="E5" s="269" t="s">
        <v>562</v>
      </c>
      <c r="F5" s="272">
        <f t="shared" si="0"/>
        <v>534816</v>
      </c>
      <c r="G5" s="272">
        <f t="shared" si="0"/>
        <v>518018</v>
      </c>
      <c r="H5" s="273"/>
    </row>
    <row r="6" spans="1:8" ht="17.25">
      <c r="A6" s="274" t="s">
        <v>61</v>
      </c>
      <c r="B6" s="270">
        <f>B7+B21</f>
        <v>102211</v>
      </c>
      <c r="C6" s="270">
        <f>C7+C21</f>
        <v>130000</v>
      </c>
      <c r="D6" s="275">
        <f>C6/B6*100</f>
        <v>127.18787606030662</v>
      </c>
      <c r="E6" s="274" t="s">
        <v>62</v>
      </c>
      <c r="F6" s="272">
        <f>SUM(F7:F26)</f>
        <v>427186</v>
      </c>
      <c r="G6" s="272">
        <f>SUM(G7:G26)</f>
        <v>499894</v>
      </c>
      <c r="H6" s="276">
        <f>G6/F6*100</f>
        <v>117.02022070011657</v>
      </c>
    </row>
    <row r="7" spans="1:8" ht="15" customHeight="1">
      <c r="A7" s="277" t="s">
        <v>63</v>
      </c>
      <c r="B7" s="278">
        <v>35112</v>
      </c>
      <c r="C7" s="279">
        <f>SUM(C8:C20)</f>
        <v>65000</v>
      </c>
      <c r="D7" s="275">
        <f aca="true" t="shared" si="1" ref="D7:D28">C7/B7*100</f>
        <v>185.12189564821145</v>
      </c>
      <c r="E7" s="280" t="s">
        <v>680</v>
      </c>
      <c r="F7" s="281">
        <v>39710</v>
      </c>
      <c r="G7" s="282">
        <v>40612</v>
      </c>
      <c r="H7" s="276">
        <f aca="true" t="shared" si="2" ref="H7:H26">G7/F7*100</f>
        <v>102.27146814404433</v>
      </c>
    </row>
    <row r="8" spans="1:8" ht="14.25">
      <c r="A8" s="280" t="s">
        <v>681</v>
      </c>
      <c r="B8" s="278">
        <v>3209</v>
      </c>
      <c r="C8" s="279">
        <v>26000</v>
      </c>
      <c r="D8" s="275">
        <f t="shared" si="1"/>
        <v>810.2212527267062</v>
      </c>
      <c r="E8" s="283" t="s">
        <v>682</v>
      </c>
      <c r="F8" s="281">
        <v>14165</v>
      </c>
      <c r="G8" s="282">
        <v>15163</v>
      </c>
      <c r="H8" s="276">
        <f t="shared" si="2"/>
        <v>107.04553476879633</v>
      </c>
    </row>
    <row r="9" spans="1:8" ht="30" customHeight="1">
      <c r="A9" s="280" t="s">
        <v>683</v>
      </c>
      <c r="B9" s="278">
        <v>5026</v>
      </c>
      <c r="C9" s="279">
        <v>6000</v>
      </c>
      <c r="D9" s="275">
        <f t="shared" si="1"/>
        <v>119.3792280143255</v>
      </c>
      <c r="E9" s="284" t="s">
        <v>684</v>
      </c>
      <c r="F9" s="281">
        <v>91697</v>
      </c>
      <c r="G9" s="282">
        <v>103050</v>
      </c>
      <c r="H9" s="276">
        <f t="shared" si="2"/>
        <v>112.38099392564642</v>
      </c>
    </row>
    <row r="10" spans="1:8" ht="14.25">
      <c r="A10" s="280" t="s">
        <v>685</v>
      </c>
      <c r="B10" s="278">
        <v>3925</v>
      </c>
      <c r="C10" s="279">
        <v>3500</v>
      </c>
      <c r="D10" s="275">
        <f t="shared" si="1"/>
        <v>89.171974522293</v>
      </c>
      <c r="E10" s="283" t="s">
        <v>686</v>
      </c>
      <c r="F10" s="281">
        <v>1146</v>
      </c>
      <c r="G10" s="282">
        <v>1155</v>
      </c>
      <c r="H10" s="276">
        <f t="shared" si="2"/>
        <v>100.78534031413614</v>
      </c>
    </row>
    <row r="11" spans="1:8" ht="14.25">
      <c r="A11" s="280" t="s">
        <v>687</v>
      </c>
      <c r="B11" s="278">
        <v>1457</v>
      </c>
      <c r="C11" s="279">
        <v>3000</v>
      </c>
      <c r="D11" s="275">
        <f t="shared" si="1"/>
        <v>205.9025394646534</v>
      </c>
      <c r="E11" s="283" t="s">
        <v>688</v>
      </c>
      <c r="F11" s="281">
        <v>5108</v>
      </c>
      <c r="G11" s="282">
        <v>6901</v>
      </c>
      <c r="H11" s="276">
        <f t="shared" si="2"/>
        <v>135.10180109631952</v>
      </c>
    </row>
    <row r="12" spans="1:8" ht="14.25">
      <c r="A12" s="280" t="s">
        <v>689</v>
      </c>
      <c r="B12" s="278">
        <v>2119</v>
      </c>
      <c r="C12" s="279">
        <v>2700</v>
      </c>
      <c r="D12" s="275">
        <f t="shared" si="1"/>
        <v>127.41859367626238</v>
      </c>
      <c r="E12" s="283" t="s">
        <v>690</v>
      </c>
      <c r="F12" s="281">
        <v>64075</v>
      </c>
      <c r="G12" s="282">
        <v>79442</v>
      </c>
      <c r="H12" s="276">
        <f t="shared" si="2"/>
        <v>123.98283261802574</v>
      </c>
    </row>
    <row r="13" spans="1:8" ht="14.25">
      <c r="A13" s="280" t="s">
        <v>691</v>
      </c>
      <c r="B13" s="278">
        <v>3242</v>
      </c>
      <c r="C13" s="279">
        <v>3300</v>
      </c>
      <c r="D13" s="275">
        <f t="shared" si="1"/>
        <v>101.78901912399753</v>
      </c>
      <c r="E13" s="283" t="s">
        <v>692</v>
      </c>
      <c r="F13" s="281">
        <v>28505</v>
      </c>
      <c r="G13" s="282">
        <v>34719</v>
      </c>
      <c r="H13" s="276">
        <f t="shared" si="2"/>
        <v>121.79968426591824</v>
      </c>
    </row>
    <row r="14" spans="1:8" ht="14.25">
      <c r="A14" s="280" t="s">
        <v>693</v>
      </c>
      <c r="B14" s="278">
        <v>798</v>
      </c>
      <c r="C14" s="279">
        <v>1500</v>
      </c>
      <c r="D14" s="275">
        <f t="shared" si="1"/>
        <v>187.9699248120301</v>
      </c>
      <c r="E14" s="283" t="s">
        <v>694</v>
      </c>
      <c r="F14" s="281">
        <v>13174</v>
      </c>
      <c r="G14" s="282">
        <v>14771</v>
      </c>
      <c r="H14" s="276">
        <f t="shared" si="2"/>
        <v>112.12236222863214</v>
      </c>
    </row>
    <row r="15" spans="1:8" ht="14.25">
      <c r="A15" s="280" t="s">
        <v>695</v>
      </c>
      <c r="B15" s="278">
        <v>1806</v>
      </c>
      <c r="C15" s="279">
        <v>1500</v>
      </c>
      <c r="D15" s="275">
        <f t="shared" si="1"/>
        <v>83.05647840531562</v>
      </c>
      <c r="E15" s="283" t="s">
        <v>696</v>
      </c>
      <c r="F15" s="281">
        <v>6452</v>
      </c>
      <c r="G15" s="282">
        <v>6539</v>
      </c>
      <c r="H15" s="276">
        <f t="shared" si="2"/>
        <v>101.34841909485431</v>
      </c>
    </row>
    <row r="16" spans="1:8" ht="14.25">
      <c r="A16" s="280" t="s">
        <v>697</v>
      </c>
      <c r="B16" s="278">
        <v>1742</v>
      </c>
      <c r="C16" s="279">
        <v>2000</v>
      </c>
      <c r="D16" s="275">
        <f t="shared" si="1"/>
        <v>114.81056257175659</v>
      </c>
      <c r="E16" s="283" t="s">
        <v>698</v>
      </c>
      <c r="F16" s="281">
        <f>83178+6</f>
        <v>83184</v>
      </c>
      <c r="G16" s="282">
        <v>94057</v>
      </c>
      <c r="H16" s="276">
        <f t="shared" si="2"/>
        <v>113.07102327370649</v>
      </c>
    </row>
    <row r="17" spans="1:8" ht="14.25">
      <c r="A17" s="280" t="s">
        <v>699</v>
      </c>
      <c r="B17" s="278">
        <v>2400</v>
      </c>
      <c r="C17" s="279">
        <v>3400</v>
      </c>
      <c r="D17" s="275">
        <f t="shared" si="1"/>
        <v>141.66666666666669</v>
      </c>
      <c r="E17" s="283" t="s">
        <v>700</v>
      </c>
      <c r="F17" s="281">
        <v>18989</v>
      </c>
      <c r="G17" s="282">
        <v>18358</v>
      </c>
      <c r="H17" s="276">
        <f t="shared" si="2"/>
        <v>96.67702353994417</v>
      </c>
    </row>
    <row r="18" spans="1:8" ht="14.25">
      <c r="A18" s="280" t="s">
        <v>701</v>
      </c>
      <c r="B18" s="278">
        <v>4652</v>
      </c>
      <c r="C18" s="279">
        <v>7500</v>
      </c>
      <c r="D18" s="275">
        <f t="shared" si="1"/>
        <v>161.22098022355976</v>
      </c>
      <c r="E18" s="283" t="s">
        <v>702</v>
      </c>
      <c r="F18" s="281">
        <v>1122</v>
      </c>
      <c r="G18" s="282">
        <v>1409</v>
      </c>
      <c r="H18" s="276">
        <f t="shared" si="2"/>
        <v>125.57932263814618</v>
      </c>
    </row>
    <row r="19" spans="1:8" ht="14.25">
      <c r="A19" s="280" t="s">
        <v>703</v>
      </c>
      <c r="B19" s="278">
        <v>4693</v>
      </c>
      <c r="C19" s="279">
        <v>4500</v>
      </c>
      <c r="D19" s="275">
        <f t="shared" si="1"/>
        <v>95.88749200937566</v>
      </c>
      <c r="E19" s="283" t="s">
        <v>704</v>
      </c>
      <c r="F19" s="281">
        <v>700</v>
      </c>
      <c r="G19" s="282">
        <v>1972</v>
      </c>
      <c r="H19" s="276">
        <f t="shared" si="2"/>
        <v>281.7142857142857</v>
      </c>
    </row>
    <row r="20" spans="1:8" ht="14.25">
      <c r="A20" s="280" t="s">
        <v>705</v>
      </c>
      <c r="B20" s="278">
        <v>43</v>
      </c>
      <c r="C20" s="279">
        <v>100</v>
      </c>
      <c r="D20" s="275">
        <f t="shared" si="1"/>
        <v>232.55813953488374</v>
      </c>
      <c r="E20" s="283" t="s">
        <v>706</v>
      </c>
      <c r="F20" s="281">
        <v>2818</v>
      </c>
      <c r="G20" s="282">
        <v>3146</v>
      </c>
      <c r="H20" s="276">
        <f t="shared" si="2"/>
        <v>111.63946061036197</v>
      </c>
    </row>
    <row r="21" spans="1:8" ht="14.25">
      <c r="A21" s="277" t="s">
        <v>65</v>
      </c>
      <c r="B21" s="285">
        <f>SUM(B22:B28)</f>
        <v>67099</v>
      </c>
      <c r="C21" s="279">
        <f>SUM(C22:C28)</f>
        <v>65000</v>
      </c>
      <c r="D21" s="275">
        <f t="shared" si="1"/>
        <v>96.87178646477594</v>
      </c>
      <c r="E21" s="283" t="s">
        <v>707</v>
      </c>
      <c r="F21" s="281">
        <v>16157</v>
      </c>
      <c r="G21" s="282">
        <v>26084</v>
      </c>
      <c r="H21" s="276">
        <f t="shared" si="2"/>
        <v>161.4408615460791</v>
      </c>
    </row>
    <row r="22" spans="1:8" ht="14.25">
      <c r="A22" s="280" t="s">
        <v>708</v>
      </c>
      <c r="B22" s="279">
        <v>6970</v>
      </c>
      <c r="C22" s="279">
        <v>9000</v>
      </c>
      <c r="D22" s="275">
        <f t="shared" si="1"/>
        <v>129.1248206599713</v>
      </c>
      <c r="E22" s="286" t="s">
        <v>709</v>
      </c>
      <c r="F22" s="281">
        <v>3707</v>
      </c>
      <c r="G22" s="282">
        <v>6553</v>
      </c>
      <c r="H22" s="276">
        <f t="shared" si="2"/>
        <v>176.77367143242515</v>
      </c>
    </row>
    <row r="23" spans="1:8" ht="14.25">
      <c r="A23" s="280" t="s">
        <v>710</v>
      </c>
      <c r="B23" s="279">
        <v>2010</v>
      </c>
      <c r="C23" s="279">
        <v>2500</v>
      </c>
      <c r="D23" s="275">
        <f t="shared" si="1"/>
        <v>124.37810945273631</v>
      </c>
      <c r="E23" s="286" t="s">
        <v>711</v>
      </c>
      <c r="F23" s="281">
        <v>6000</v>
      </c>
      <c r="G23" s="282">
        <v>6000</v>
      </c>
      <c r="H23" s="276">
        <f t="shared" si="2"/>
        <v>100</v>
      </c>
    </row>
    <row r="24" spans="1:8" ht="14.25">
      <c r="A24" s="280" t="s">
        <v>712</v>
      </c>
      <c r="B24" s="279">
        <v>6081</v>
      </c>
      <c r="C24" s="279">
        <v>7300</v>
      </c>
      <c r="D24" s="275">
        <f t="shared" si="1"/>
        <v>120.04604505837855</v>
      </c>
      <c r="E24" s="287" t="s">
        <v>713</v>
      </c>
      <c r="F24" s="281">
        <v>13125</v>
      </c>
      <c r="G24" s="282">
        <v>22811</v>
      </c>
      <c r="H24" s="276">
        <f t="shared" si="2"/>
        <v>173.79809523809524</v>
      </c>
    </row>
    <row r="25" spans="1:8" ht="27" customHeight="1">
      <c r="A25" s="288" t="s">
        <v>714</v>
      </c>
      <c r="B25" s="279">
        <v>41554</v>
      </c>
      <c r="C25" s="279">
        <v>41000</v>
      </c>
      <c r="D25" s="275">
        <f t="shared" si="1"/>
        <v>98.66679501371709</v>
      </c>
      <c r="E25" s="287" t="s">
        <v>715</v>
      </c>
      <c r="F25" s="281">
        <v>17347</v>
      </c>
      <c r="G25" s="282">
        <v>17147</v>
      </c>
      <c r="H25" s="276">
        <f t="shared" si="2"/>
        <v>98.84706289271921</v>
      </c>
    </row>
    <row r="26" spans="1:8" ht="14.25">
      <c r="A26" s="280" t="s">
        <v>716</v>
      </c>
      <c r="B26" s="279">
        <v>8320</v>
      </c>
      <c r="C26" s="279">
        <v>3000</v>
      </c>
      <c r="D26" s="275">
        <f t="shared" si="1"/>
        <v>36.05769230769231</v>
      </c>
      <c r="E26" s="287" t="s">
        <v>717</v>
      </c>
      <c r="F26" s="289">
        <v>5</v>
      </c>
      <c r="G26" s="282">
        <v>5</v>
      </c>
      <c r="H26" s="276">
        <f t="shared" si="2"/>
        <v>100</v>
      </c>
    </row>
    <row r="27" spans="1:8" ht="14.25">
      <c r="A27" s="280" t="s">
        <v>718</v>
      </c>
      <c r="B27" s="279">
        <v>836</v>
      </c>
      <c r="C27" s="279">
        <v>900</v>
      </c>
      <c r="D27" s="275">
        <f t="shared" si="1"/>
        <v>107.65550239234449</v>
      </c>
      <c r="E27" s="277"/>
      <c r="F27" s="289"/>
      <c r="G27" s="282"/>
      <c r="H27" s="290"/>
    </row>
    <row r="28" spans="1:8" ht="14.25">
      <c r="A28" s="280" t="s">
        <v>719</v>
      </c>
      <c r="B28" s="279">
        <v>1328</v>
      </c>
      <c r="C28" s="279">
        <v>1300</v>
      </c>
      <c r="D28" s="275">
        <f t="shared" si="1"/>
        <v>97.89156626506023</v>
      </c>
      <c r="E28" s="277"/>
      <c r="F28" s="289"/>
      <c r="G28" s="282"/>
      <c r="H28" s="290"/>
    </row>
    <row r="29" spans="1:239" s="259" customFormat="1" ht="15">
      <c r="A29" s="291" t="s">
        <v>73</v>
      </c>
      <c r="B29" s="292">
        <f>SUM(B30:B34)</f>
        <v>589082</v>
      </c>
      <c r="C29" s="292">
        <f>SUM(C30:C34)</f>
        <v>388018</v>
      </c>
      <c r="D29" s="271"/>
      <c r="E29" s="291" t="s">
        <v>74</v>
      </c>
      <c r="F29" s="196">
        <f>F30+F31</f>
        <v>107630</v>
      </c>
      <c r="G29" s="196">
        <f>G30+G31</f>
        <v>18124</v>
      </c>
      <c r="H29" s="290"/>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c r="CO29" s="299"/>
      <c r="CP29" s="299"/>
      <c r="CQ29" s="299"/>
      <c r="CR29" s="299"/>
      <c r="CS29" s="299"/>
      <c r="CT29" s="299"/>
      <c r="CU29" s="299"/>
      <c r="CV29" s="299"/>
      <c r="CW29" s="299"/>
      <c r="CX29" s="299"/>
      <c r="CY29" s="299"/>
      <c r="CZ29" s="299"/>
      <c r="DA29" s="299"/>
      <c r="DB29" s="299"/>
      <c r="DC29" s="299"/>
      <c r="DD29" s="299"/>
      <c r="DE29" s="299"/>
      <c r="DF29" s="299"/>
      <c r="DG29" s="299"/>
      <c r="DH29" s="299"/>
      <c r="DI29" s="299"/>
      <c r="DJ29" s="299"/>
      <c r="DK29" s="299"/>
      <c r="DL29" s="299"/>
      <c r="DM29" s="299"/>
      <c r="DN29" s="299"/>
      <c r="DO29" s="299"/>
      <c r="DP29" s="299"/>
      <c r="DQ29" s="299"/>
      <c r="DR29" s="299"/>
      <c r="DS29" s="299"/>
      <c r="DT29" s="299"/>
      <c r="DU29" s="299"/>
      <c r="DV29" s="299"/>
      <c r="DW29" s="299"/>
      <c r="DX29" s="299"/>
      <c r="DY29" s="299"/>
      <c r="DZ29" s="299"/>
      <c r="EA29" s="299"/>
      <c r="EB29" s="299"/>
      <c r="EC29" s="299"/>
      <c r="ED29" s="299"/>
      <c r="EE29" s="299"/>
      <c r="EF29" s="299"/>
      <c r="EG29" s="299"/>
      <c r="EH29" s="299"/>
      <c r="EI29" s="299"/>
      <c r="EJ29" s="299"/>
      <c r="EK29" s="299"/>
      <c r="EL29" s="299"/>
      <c r="EM29" s="299"/>
      <c r="EN29" s="299"/>
      <c r="EO29" s="299"/>
      <c r="EP29" s="299"/>
      <c r="EQ29" s="299"/>
      <c r="ER29" s="299"/>
      <c r="ES29" s="299"/>
      <c r="ET29" s="299"/>
      <c r="EU29" s="299"/>
      <c r="EV29" s="299"/>
      <c r="EW29" s="299"/>
      <c r="EX29" s="299"/>
      <c r="EY29" s="299"/>
      <c r="EZ29" s="299"/>
      <c r="FA29" s="299"/>
      <c r="FB29" s="299"/>
      <c r="FC29" s="299"/>
      <c r="FD29" s="299"/>
      <c r="FE29" s="299"/>
      <c r="FF29" s="299"/>
      <c r="FG29" s="299"/>
      <c r="FH29" s="299"/>
      <c r="FI29" s="299"/>
      <c r="FJ29" s="299"/>
      <c r="FK29" s="299"/>
      <c r="FL29" s="299"/>
      <c r="FM29" s="299"/>
      <c r="FN29" s="299"/>
      <c r="FO29" s="299"/>
      <c r="FP29" s="299"/>
      <c r="FQ29" s="299"/>
      <c r="FR29" s="299"/>
      <c r="FS29" s="299"/>
      <c r="FT29" s="299"/>
      <c r="FU29" s="299"/>
      <c r="FV29" s="299"/>
      <c r="FW29" s="299"/>
      <c r="FX29" s="299"/>
      <c r="FY29" s="299"/>
      <c r="FZ29" s="299"/>
      <c r="GA29" s="299"/>
      <c r="GB29" s="299"/>
      <c r="GC29" s="299"/>
      <c r="GD29" s="299"/>
      <c r="GE29" s="299"/>
      <c r="GF29" s="299"/>
      <c r="GG29" s="299"/>
      <c r="GH29" s="299"/>
      <c r="GI29" s="299"/>
      <c r="GJ29" s="299"/>
      <c r="GK29" s="299"/>
      <c r="GL29" s="299"/>
      <c r="GM29" s="299"/>
      <c r="GN29" s="299"/>
      <c r="GO29" s="299"/>
      <c r="GP29" s="299"/>
      <c r="GQ29" s="299"/>
      <c r="GR29" s="299"/>
      <c r="GS29" s="299"/>
      <c r="GT29" s="299"/>
      <c r="GU29" s="299"/>
      <c r="GV29" s="299"/>
      <c r="GW29" s="299"/>
      <c r="GX29" s="299"/>
      <c r="GY29" s="299"/>
      <c r="GZ29" s="299"/>
      <c r="HA29" s="299"/>
      <c r="HB29" s="299"/>
      <c r="HC29" s="299"/>
      <c r="HD29" s="299"/>
      <c r="HE29" s="299"/>
      <c r="HF29" s="299"/>
      <c r="HG29" s="299"/>
      <c r="HH29" s="299"/>
      <c r="HI29" s="299"/>
      <c r="HJ29" s="299"/>
      <c r="HK29" s="299"/>
      <c r="HL29" s="299"/>
      <c r="HM29" s="299"/>
      <c r="HN29" s="299"/>
      <c r="HO29" s="299"/>
      <c r="HP29" s="299"/>
      <c r="HQ29" s="299"/>
      <c r="HR29" s="299"/>
      <c r="HS29" s="299"/>
      <c r="HT29" s="299"/>
      <c r="HU29" s="299"/>
      <c r="HV29" s="299"/>
      <c r="HW29" s="299"/>
      <c r="HX29" s="299"/>
      <c r="HY29" s="299"/>
      <c r="HZ29" s="299"/>
      <c r="IA29" s="299"/>
      <c r="IB29" s="299"/>
      <c r="IC29" s="299"/>
      <c r="ID29" s="299"/>
      <c r="IE29" s="299"/>
    </row>
    <row r="30" spans="1:8" ht="14.25">
      <c r="A30" s="293" t="s">
        <v>75</v>
      </c>
      <c r="B30" s="279">
        <v>434034</v>
      </c>
      <c r="C30" s="279">
        <v>286835</v>
      </c>
      <c r="D30" s="294"/>
      <c r="E30" s="277" t="s">
        <v>720</v>
      </c>
      <c r="F30" s="289">
        <v>22155</v>
      </c>
      <c r="G30" s="289">
        <v>17524</v>
      </c>
      <c r="H30" s="295"/>
    </row>
    <row r="31" spans="1:8" ht="14.25">
      <c r="A31" s="293" t="s">
        <v>77</v>
      </c>
      <c r="B31" s="279">
        <v>10741</v>
      </c>
      <c r="C31" s="279">
        <v>39620</v>
      </c>
      <c r="D31" s="294"/>
      <c r="E31" s="277" t="s">
        <v>721</v>
      </c>
      <c r="F31" s="289">
        <v>85475</v>
      </c>
      <c r="G31" s="289">
        <v>600</v>
      </c>
      <c r="H31" s="290"/>
    </row>
    <row r="32" spans="1:8" ht="14.25">
      <c r="A32" s="296" t="s">
        <v>722</v>
      </c>
      <c r="B32" s="279">
        <v>407</v>
      </c>
      <c r="C32" s="279">
        <v>563</v>
      </c>
      <c r="D32" s="294"/>
      <c r="E32" s="277"/>
      <c r="F32" s="289"/>
      <c r="G32" s="297"/>
      <c r="H32" s="289"/>
    </row>
    <row r="33" spans="1:8" ht="14.25">
      <c r="A33" s="298" t="s">
        <v>723</v>
      </c>
      <c r="B33" s="279">
        <v>104900</v>
      </c>
      <c r="C33" s="279"/>
      <c r="D33" s="294"/>
      <c r="E33" s="277"/>
      <c r="F33" s="289"/>
      <c r="G33" s="297"/>
      <c r="H33" s="289"/>
    </row>
    <row r="34" spans="1:8" ht="14.25">
      <c r="A34" s="298" t="s">
        <v>724</v>
      </c>
      <c r="B34" s="279">
        <v>39000</v>
      </c>
      <c r="C34" s="279">
        <v>61000</v>
      </c>
      <c r="D34" s="294"/>
      <c r="E34" s="277"/>
      <c r="F34" s="289"/>
      <c r="G34" s="282"/>
      <c r="H34" s="289"/>
    </row>
    <row r="35" ht="21.75" customHeight="1">
      <c r="A35" s="260" t="s">
        <v>725</v>
      </c>
    </row>
  </sheetData>
  <sheetProtection/>
  <mergeCells count="3">
    <mergeCell ref="A1:H1"/>
    <mergeCell ref="A2:H2"/>
    <mergeCell ref="G3:H3"/>
  </mergeCells>
  <printOptions horizontalCentered="1"/>
  <pageMargins left="0.43" right="0.24" top="0.51" bottom="0.55" header="0.31" footer="0.31"/>
  <pageSetup horizontalDpi="600" verticalDpi="600" orientation="landscape" paperSize="9"/>
  <headerFooter scaleWithDoc="0" alignWithMargins="0">
    <oddFooter xml:space="preserve">&amp;C &amp;P </oddFooter>
  </headerFooter>
</worksheet>
</file>

<file path=xl/worksheets/sheet14.xml><?xml version="1.0" encoding="utf-8"?>
<worksheet xmlns="http://schemas.openxmlformats.org/spreadsheetml/2006/main" xmlns:r="http://schemas.openxmlformats.org/officeDocument/2006/relationships">
  <sheetPr>
    <tabColor indexed="25"/>
  </sheetPr>
  <dimension ref="A1:C427"/>
  <sheetViews>
    <sheetView zoomScaleSheetLayoutView="100" zoomScalePageLayoutView="0" workbookViewId="0" topLeftCell="A330">
      <selection activeCell="B350" sqref="B350"/>
    </sheetView>
  </sheetViews>
  <sheetFormatPr defaultColWidth="21.50390625" defaultRowHeight="14.25" customHeight="1"/>
  <cols>
    <col min="1" max="1" width="21.50390625" style="246" customWidth="1"/>
    <col min="2" max="2" width="36.875" style="246" customWidth="1"/>
    <col min="3" max="3" width="19.25390625" style="248" customWidth="1"/>
    <col min="4" max="16384" width="21.50390625" style="246" customWidth="1"/>
  </cols>
  <sheetData>
    <row r="1" spans="1:3" ht="17.25">
      <c r="A1" s="599" t="s">
        <v>726</v>
      </c>
      <c r="B1" s="599"/>
      <c r="C1" s="600"/>
    </row>
    <row r="2" spans="1:3" s="247" customFormat="1" ht="24">
      <c r="A2" s="601" t="s">
        <v>727</v>
      </c>
      <c r="B2" s="601"/>
      <c r="C2" s="601"/>
    </row>
    <row r="3" spans="1:3" ht="27" customHeight="1">
      <c r="A3" s="249"/>
      <c r="B3" s="249"/>
      <c r="C3" s="250" t="s">
        <v>2</v>
      </c>
    </row>
    <row r="4" spans="1:3" ht="24" customHeight="1">
      <c r="A4" s="251" t="s">
        <v>728</v>
      </c>
      <c r="B4" s="251" t="s">
        <v>449</v>
      </c>
      <c r="C4" s="252" t="s">
        <v>729</v>
      </c>
    </row>
    <row r="5" spans="1:3" ht="25.5" customHeight="1">
      <c r="A5" s="253"/>
      <c r="B5" s="254" t="s">
        <v>62</v>
      </c>
      <c r="C5" s="225">
        <f>C6+C96+C112+C129+C142+C166+C235+C280+C302+C311+C357+C369+C376+C380+C393+C405+C418+C419+C422+C426</f>
        <v>499894</v>
      </c>
    </row>
    <row r="6" spans="1:3" ht="18" customHeight="1">
      <c r="A6" s="134">
        <v>201</v>
      </c>
      <c r="B6" s="255" t="s">
        <v>730</v>
      </c>
      <c r="C6" s="132">
        <v>40612</v>
      </c>
    </row>
    <row r="7" spans="1:3" ht="18" customHeight="1">
      <c r="A7" s="134">
        <v>20101</v>
      </c>
      <c r="B7" s="256" t="s">
        <v>731</v>
      </c>
      <c r="C7" s="132">
        <v>1264</v>
      </c>
    </row>
    <row r="8" spans="1:3" ht="18" customHeight="1">
      <c r="A8" s="134">
        <v>2010101</v>
      </c>
      <c r="B8" s="256" t="s">
        <v>732</v>
      </c>
      <c r="C8" s="132">
        <v>895</v>
      </c>
    </row>
    <row r="9" spans="1:3" ht="18" customHeight="1">
      <c r="A9" s="134">
        <v>2010104</v>
      </c>
      <c r="B9" s="257" t="s">
        <v>733</v>
      </c>
      <c r="C9" s="132">
        <v>135</v>
      </c>
    </row>
    <row r="10" spans="1:3" ht="18" customHeight="1">
      <c r="A10" s="134">
        <v>2010150</v>
      </c>
      <c r="B10" s="255" t="s">
        <v>734</v>
      </c>
      <c r="C10" s="132">
        <v>45</v>
      </c>
    </row>
    <row r="11" spans="1:3" ht="18" customHeight="1">
      <c r="A11" s="134">
        <v>2010199</v>
      </c>
      <c r="B11" s="255" t="s">
        <v>735</v>
      </c>
      <c r="C11" s="132">
        <v>189</v>
      </c>
    </row>
    <row r="12" spans="1:3" ht="18" customHeight="1">
      <c r="A12" s="134">
        <v>20102</v>
      </c>
      <c r="B12" s="256" t="s">
        <v>736</v>
      </c>
      <c r="C12" s="132">
        <v>1135</v>
      </c>
    </row>
    <row r="13" spans="1:3" ht="18" customHeight="1">
      <c r="A13" s="134">
        <v>2010201</v>
      </c>
      <c r="B13" s="256" t="s">
        <v>732</v>
      </c>
      <c r="C13" s="132">
        <v>932</v>
      </c>
    </row>
    <row r="14" spans="1:3" ht="18" customHeight="1">
      <c r="A14" s="134">
        <v>2010202</v>
      </c>
      <c r="B14" s="256" t="s">
        <v>737</v>
      </c>
      <c r="C14" s="132">
        <v>56</v>
      </c>
    </row>
    <row r="15" spans="1:3" ht="18" customHeight="1">
      <c r="A15" s="134">
        <v>2010204</v>
      </c>
      <c r="B15" s="257" t="s">
        <v>738</v>
      </c>
      <c r="C15" s="132">
        <v>70</v>
      </c>
    </row>
    <row r="16" spans="1:3" ht="18" customHeight="1">
      <c r="A16" s="134">
        <v>2010205</v>
      </c>
      <c r="B16" s="257" t="s">
        <v>739</v>
      </c>
      <c r="C16" s="132">
        <v>47</v>
      </c>
    </row>
    <row r="17" spans="1:3" ht="18" customHeight="1">
      <c r="A17" s="134">
        <v>2010250</v>
      </c>
      <c r="B17" s="257" t="s">
        <v>734</v>
      </c>
      <c r="C17" s="132">
        <v>30</v>
      </c>
    </row>
    <row r="18" spans="1:3" ht="18" customHeight="1">
      <c r="A18" s="134">
        <v>20103</v>
      </c>
      <c r="B18" s="256" t="s">
        <v>740</v>
      </c>
      <c r="C18" s="132">
        <v>21242</v>
      </c>
    </row>
    <row r="19" spans="1:3" ht="18" customHeight="1">
      <c r="A19" s="134">
        <v>2010301</v>
      </c>
      <c r="B19" s="256" t="s">
        <v>732</v>
      </c>
      <c r="C19" s="132">
        <v>14648</v>
      </c>
    </row>
    <row r="20" spans="1:3" ht="18" customHeight="1">
      <c r="A20" s="134">
        <v>2010302</v>
      </c>
      <c r="B20" s="256" t="s">
        <v>737</v>
      </c>
      <c r="C20" s="132">
        <v>98</v>
      </c>
    </row>
    <row r="21" spans="1:3" ht="18" customHeight="1">
      <c r="A21" s="134">
        <v>2010308</v>
      </c>
      <c r="B21" s="256" t="s">
        <v>741</v>
      </c>
      <c r="C21" s="132">
        <v>159</v>
      </c>
    </row>
    <row r="22" spans="1:3" ht="18" customHeight="1">
      <c r="A22" s="134">
        <v>2010350</v>
      </c>
      <c r="B22" s="257" t="s">
        <v>734</v>
      </c>
      <c r="C22" s="132">
        <v>2839</v>
      </c>
    </row>
    <row r="23" spans="1:3" ht="18" customHeight="1">
      <c r="A23" s="134">
        <v>2010399</v>
      </c>
      <c r="B23" s="257" t="s">
        <v>742</v>
      </c>
      <c r="C23" s="132">
        <v>3498</v>
      </c>
    </row>
    <row r="24" spans="1:3" ht="18" customHeight="1">
      <c r="A24" s="134">
        <v>20104</v>
      </c>
      <c r="B24" s="256" t="s">
        <v>743</v>
      </c>
      <c r="C24" s="132">
        <v>796</v>
      </c>
    </row>
    <row r="25" spans="1:3" ht="18" customHeight="1">
      <c r="A25" s="134">
        <v>2010401</v>
      </c>
      <c r="B25" s="256" t="s">
        <v>732</v>
      </c>
      <c r="C25" s="132">
        <v>457</v>
      </c>
    </row>
    <row r="26" spans="1:3" ht="18" customHeight="1">
      <c r="A26" s="134">
        <v>2010450</v>
      </c>
      <c r="B26" s="256" t="s">
        <v>734</v>
      </c>
      <c r="C26" s="132">
        <v>214</v>
      </c>
    </row>
    <row r="27" spans="1:3" ht="18" customHeight="1">
      <c r="A27" s="134">
        <v>2010499</v>
      </c>
      <c r="B27" s="257" t="s">
        <v>744</v>
      </c>
      <c r="C27" s="132">
        <v>125</v>
      </c>
    </row>
    <row r="28" spans="1:3" ht="18" customHeight="1">
      <c r="A28" s="134">
        <v>20105</v>
      </c>
      <c r="B28" s="257" t="s">
        <v>745</v>
      </c>
      <c r="C28" s="132">
        <v>434</v>
      </c>
    </row>
    <row r="29" spans="1:3" ht="18" customHeight="1">
      <c r="A29" s="134">
        <v>2010501</v>
      </c>
      <c r="B29" s="257" t="s">
        <v>732</v>
      </c>
      <c r="C29" s="132">
        <v>275</v>
      </c>
    </row>
    <row r="30" spans="1:3" ht="18" customHeight="1">
      <c r="A30" s="134">
        <v>2010505</v>
      </c>
      <c r="B30" s="256" t="s">
        <v>746</v>
      </c>
      <c r="C30" s="132">
        <v>20</v>
      </c>
    </row>
    <row r="31" spans="1:3" ht="18" customHeight="1">
      <c r="A31" s="134">
        <v>2010508</v>
      </c>
      <c r="B31" s="257" t="s">
        <v>747</v>
      </c>
      <c r="C31" s="132">
        <v>29</v>
      </c>
    </row>
    <row r="32" spans="1:3" ht="18" customHeight="1">
      <c r="A32" s="134">
        <v>2010599</v>
      </c>
      <c r="B32" s="257" t="s">
        <v>748</v>
      </c>
      <c r="C32" s="132">
        <v>110</v>
      </c>
    </row>
    <row r="33" spans="1:3" ht="18" customHeight="1">
      <c r="A33" s="134">
        <v>20106</v>
      </c>
      <c r="B33" s="256" t="s">
        <v>749</v>
      </c>
      <c r="C33" s="132">
        <v>1463</v>
      </c>
    </row>
    <row r="34" spans="1:3" ht="18" customHeight="1">
      <c r="A34" s="134">
        <v>2010601</v>
      </c>
      <c r="B34" s="257" t="s">
        <v>732</v>
      </c>
      <c r="C34" s="132">
        <v>1126</v>
      </c>
    </row>
    <row r="35" spans="1:3" ht="18" customHeight="1">
      <c r="A35" s="134">
        <v>2010650</v>
      </c>
      <c r="B35" s="257" t="s">
        <v>734</v>
      </c>
      <c r="C35" s="132">
        <v>56</v>
      </c>
    </row>
    <row r="36" spans="1:3" ht="18" customHeight="1">
      <c r="A36" s="134">
        <v>2010699</v>
      </c>
      <c r="B36" s="257" t="s">
        <v>750</v>
      </c>
      <c r="C36" s="132">
        <v>281</v>
      </c>
    </row>
    <row r="37" spans="1:3" ht="18" customHeight="1">
      <c r="A37" s="134">
        <v>20107</v>
      </c>
      <c r="B37" s="256" t="s">
        <v>751</v>
      </c>
      <c r="C37" s="132">
        <v>1600</v>
      </c>
    </row>
    <row r="38" spans="1:3" ht="18" customHeight="1">
      <c r="A38" s="134">
        <v>2010799</v>
      </c>
      <c r="B38" s="257" t="s">
        <v>752</v>
      </c>
      <c r="C38" s="132">
        <v>1600</v>
      </c>
    </row>
    <row r="39" spans="1:3" ht="18" customHeight="1">
      <c r="A39" s="134">
        <v>20111</v>
      </c>
      <c r="B39" s="255" t="s">
        <v>753</v>
      </c>
      <c r="C39" s="132">
        <v>2541</v>
      </c>
    </row>
    <row r="40" spans="1:3" ht="18" customHeight="1">
      <c r="A40" s="134">
        <v>2011101</v>
      </c>
      <c r="B40" s="256" t="s">
        <v>732</v>
      </c>
      <c r="C40" s="132">
        <v>2219</v>
      </c>
    </row>
    <row r="41" spans="1:3" ht="18" customHeight="1">
      <c r="A41" s="134">
        <v>2011150</v>
      </c>
      <c r="B41" s="256" t="s">
        <v>734</v>
      </c>
      <c r="C41" s="132">
        <v>74</v>
      </c>
    </row>
    <row r="42" spans="1:3" ht="18" customHeight="1">
      <c r="A42" s="134">
        <v>2011199</v>
      </c>
      <c r="B42" s="256" t="s">
        <v>754</v>
      </c>
      <c r="C42" s="132">
        <v>248</v>
      </c>
    </row>
    <row r="43" spans="1:3" ht="18" customHeight="1">
      <c r="A43" s="134">
        <v>20113</v>
      </c>
      <c r="B43" s="255" t="s">
        <v>755</v>
      </c>
      <c r="C43" s="132">
        <v>719</v>
      </c>
    </row>
    <row r="44" spans="1:3" ht="18" customHeight="1">
      <c r="A44" s="134">
        <v>2011301</v>
      </c>
      <c r="B44" s="256" t="s">
        <v>732</v>
      </c>
      <c r="C44" s="132">
        <v>478</v>
      </c>
    </row>
    <row r="45" spans="1:3" ht="18" customHeight="1">
      <c r="A45" s="134">
        <v>2011308</v>
      </c>
      <c r="B45" s="256" t="s">
        <v>756</v>
      </c>
      <c r="C45" s="132">
        <v>20</v>
      </c>
    </row>
    <row r="46" spans="1:3" ht="18" customHeight="1">
      <c r="A46" s="134">
        <v>2011350</v>
      </c>
      <c r="B46" s="256" t="s">
        <v>734</v>
      </c>
      <c r="C46" s="132">
        <v>136</v>
      </c>
    </row>
    <row r="47" spans="1:3" ht="18" customHeight="1">
      <c r="A47" s="134">
        <v>2011399</v>
      </c>
      <c r="B47" s="257" t="s">
        <v>757</v>
      </c>
      <c r="C47" s="132">
        <v>85</v>
      </c>
    </row>
    <row r="48" spans="1:3" ht="18" customHeight="1">
      <c r="A48" s="134">
        <v>20126</v>
      </c>
      <c r="B48" s="257" t="s">
        <v>758</v>
      </c>
      <c r="C48" s="132">
        <v>174</v>
      </c>
    </row>
    <row r="49" spans="1:3" ht="18" customHeight="1">
      <c r="A49" s="134">
        <v>2012601</v>
      </c>
      <c r="B49" s="257" t="s">
        <v>732</v>
      </c>
      <c r="C49" s="132">
        <v>154</v>
      </c>
    </row>
    <row r="50" spans="1:3" ht="18" customHeight="1">
      <c r="A50" s="134">
        <v>2012699</v>
      </c>
      <c r="B50" s="256" t="s">
        <v>759</v>
      </c>
      <c r="C50" s="132">
        <v>20</v>
      </c>
    </row>
    <row r="51" spans="1:3" ht="18" customHeight="1">
      <c r="A51" s="134">
        <v>20128</v>
      </c>
      <c r="B51" s="257" t="s">
        <v>760</v>
      </c>
      <c r="C51" s="132">
        <v>193</v>
      </c>
    </row>
    <row r="52" spans="1:3" ht="18" customHeight="1">
      <c r="A52" s="134">
        <v>2012801</v>
      </c>
      <c r="B52" s="257" t="s">
        <v>732</v>
      </c>
      <c r="C52" s="132">
        <v>105</v>
      </c>
    </row>
    <row r="53" spans="1:3" ht="18" customHeight="1">
      <c r="A53" s="134">
        <v>2012850</v>
      </c>
      <c r="B53" s="256" t="s">
        <v>734</v>
      </c>
      <c r="C53" s="132">
        <v>43</v>
      </c>
    </row>
    <row r="54" spans="1:3" ht="18" customHeight="1">
      <c r="A54" s="134">
        <v>2012899</v>
      </c>
      <c r="B54" s="256" t="s">
        <v>761</v>
      </c>
      <c r="C54" s="132">
        <v>45</v>
      </c>
    </row>
    <row r="55" spans="1:3" ht="18" customHeight="1">
      <c r="A55" s="134">
        <v>20129</v>
      </c>
      <c r="B55" s="257" t="s">
        <v>762</v>
      </c>
      <c r="C55" s="132">
        <v>1754</v>
      </c>
    </row>
    <row r="56" spans="1:3" ht="18" customHeight="1">
      <c r="A56" s="134">
        <v>2012901</v>
      </c>
      <c r="B56" s="257" t="s">
        <v>732</v>
      </c>
      <c r="C56" s="132">
        <v>359</v>
      </c>
    </row>
    <row r="57" spans="1:3" ht="18" customHeight="1">
      <c r="A57" s="134">
        <v>2012902</v>
      </c>
      <c r="B57" s="257" t="s">
        <v>737</v>
      </c>
      <c r="C57" s="132">
        <v>132</v>
      </c>
    </row>
    <row r="58" spans="1:3" ht="18" customHeight="1">
      <c r="A58" s="134">
        <v>2012950</v>
      </c>
      <c r="B58" s="257" t="s">
        <v>734</v>
      </c>
      <c r="C58" s="132">
        <v>98</v>
      </c>
    </row>
    <row r="59" spans="1:3" ht="18" customHeight="1">
      <c r="A59" s="134">
        <v>2012999</v>
      </c>
      <c r="B59" s="257" t="s">
        <v>763</v>
      </c>
      <c r="C59" s="132">
        <v>1165</v>
      </c>
    </row>
    <row r="60" spans="1:3" ht="18" customHeight="1">
      <c r="A60" s="134">
        <v>20131</v>
      </c>
      <c r="B60" s="257" t="s">
        <v>764</v>
      </c>
      <c r="C60" s="132">
        <v>1451</v>
      </c>
    </row>
    <row r="61" spans="1:3" ht="18" customHeight="1">
      <c r="A61" s="134">
        <v>2013101</v>
      </c>
      <c r="B61" s="257" t="s">
        <v>732</v>
      </c>
      <c r="C61" s="132">
        <v>599</v>
      </c>
    </row>
    <row r="62" spans="1:3" ht="18" customHeight="1">
      <c r="A62" s="134">
        <v>2013102</v>
      </c>
      <c r="B62" s="256" t="s">
        <v>737</v>
      </c>
      <c r="C62" s="132">
        <v>89</v>
      </c>
    </row>
    <row r="63" spans="1:3" ht="18" customHeight="1">
      <c r="A63" s="134">
        <v>2013150</v>
      </c>
      <c r="B63" s="257" t="s">
        <v>734</v>
      </c>
      <c r="C63" s="132">
        <v>178</v>
      </c>
    </row>
    <row r="64" spans="1:3" ht="18" customHeight="1">
      <c r="A64" s="134">
        <v>2013199</v>
      </c>
      <c r="B64" s="257" t="s">
        <v>765</v>
      </c>
      <c r="C64" s="132">
        <v>585</v>
      </c>
    </row>
    <row r="65" spans="1:3" ht="18" customHeight="1">
      <c r="A65" s="134">
        <v>20132</v>
      </c>
      <c r="B65" s="257" t="s">
        <v>766</v>
      </c>
      <c r="C65" s="132">
        <v>1187</v>
      </c>
    </row>
    <row r="66" spans="1:3" ht="18" customHeight="1">
      <c r="A66" s="134">
        <v>2013201</v>
      </c>
      <c r="B66" s="256" t="s">
        <v>732</v>
      </c>
      <c r="C66" s="132">
        <v>562</v>
      </c>
    </row>
    <row r="67" spans="1:3" ht="18" customHeight="1">
      <c r="A67" s="134">
        <v>2013202</v>
      </c>
      <c r="B67" s="256" t="s">
        <v>737</v>
      </c>
      <c r="C67" s="132">
        <v>149</v>
      </c>
    </row>
    <row r="68" spans="1:3" ht="18" customHeight="1">
      <c r="A68" s="134">
        <v>2013204</v>
      </c>
      <c r="B68" s="256" t="s">
        <v>767</v>
      </c>
      <c r="C68" s="132">
        <v>65</v>
      </c>
    </row>
    <row r="69" spans="1:3" ht="18" customHeight="1">
      <c r="A69" s="134">
        <v>2013250</v>
      </c>
      <c r="B69" s="256" t="s">
        <v>734</v>
      </c>
      <c r="C69" s="132">
        <v>144</v>
      </c>
    </row>
    <row r="70" spans="1:3" ht="18" customHeight="1">
      <c r="A70" s="134">
        <v>2013299</v>
      </c>
      <c r="B70" s="257" t="s">
        <v>768</v>
      </c>
      <c r="C70" s="132">
        <v>267</v>
      </c>
    </row>
    <row r="71" spans="1:3" ht="18" customHeight="1">
      <c r="A71" s="134">
        <v>20133</v>
      </c>
      <c r="B71" s="257" t="s">
        <v>769</v>
      </c>
      <c r="C71" s="132">
        <v>979</v>
      </c>
    </row>
    <row r="72" spans="1:3" ht="18" customHeight="1">
      <c r="A72" s="134">
        <v>2013301</v>
      </c>
      <c r="B72" s="255" t="s">
        <v>732</v>
      </c>
      <c r="C72" s="132">
        <v>395</v>
      </c>
    </row>
    <row r="73" spans="1:3" ht="18" customHeight="1">
      <c r="A73" s="134">
        <v>2013350</v>
      </c>
      <c r="B73" s="256" t="s">
        <v>734</v>
      </c>
      <c r="C73" s="132">
        <v>257</v>
      </c>
    </row>
    <row r="74" spans="1:3" ht="18" customHeight="1">
      <c r="A74" s="134">
        <v>2013399</v>
      </c>
      <c r="B74" s="257" t="s">
        <v>770</v>
      </c>
      <c r="C74" s="132">
        <v>327</v>
      </c>
    </row>
    <row r="75" spans="1:3" ht="18" customHeight="1">
      <c r="A75" s="134">
        <v>20134</v>
      </c>
      <c r="B75" s="257" t="s">
        <v>771</v>
      </c>
      <c r="C75" s="132">
        <v>392</v>
      </c>
    </row>
    <row r="76" spans="1:3" ht="18" customHeight="1">
      <c r="A76" s="134">
        <v>2013401</v>
      </c>
      <c r="B76" s="257" t="s">
        <v>732</v>
      </c>
      <c r="C76" s="132">
        <v>227</v>
      </c>
    </row>
    <row r="77" spans="1:3" ht="18" customHeight="1">
      <c r="A77" s="134">
        <v>2013450</v>
      </c>
      <c r="B77" s="256" t="s">
        <v>734</v>
      </c>
      <c r="C77" s="132">
        <v>85</v>
      </c>
    </row>
    <row r="78" spans="1:3" ht="18" customHeight="1">
      <c r="A78" s="134">
        <v>2013499</v>
      </c>
      <c r="B78" s="257" t="s">
        <v>772</v>
      </c>
      <c r="C78" s="132">
        <v>80</v>
      </c>
    </row>
    <row r="79" spans="1:3" ht="18" customHeight="1">
      <c r="A79" s="134">
        <v>20136</v>
      </c>
      <c r="B79" s="257" t="s">
        <v>773</v>
      </c>
      <c r="C79" s="132">
        <v>603</v>
      </c>
    </row>
    <row r="80" spans="1:3" ht="18" customHeight="1">
      <c r="A80" s="134">
        <v>2013601</v>
      </c>
      <c r="B80" s="257" t="s">
        <v>732</v>
      </c>
      <c r="C80" s="132">
        <v>249</v>
      </c>
    </row>
    <row r="81" spans="1:3" ht="18" customHeight="1">
      <c r="A81" s="134">
        <v>2013650</v>
      </c>
      <c r="B81" s="256" t="s">
        <v>734</v>
      </c>
      <c r="C81" s="132">
        <v>60</v>
      </c>
    </row>
    <row r="82" spans="1:3" ht="18" customHeight="1">
      <c r="A82" s="134">
        <v>2013699</v>
      </c>
      <c r="B82" s="256" t="s">
        <v>774</v>
      </c>
      <c r="C82" s="132">
        <v>294</v>
      </c>
    </row>
    <row r="83" spans="1:3" ht="18" customHeight="1">
      <c r="A83" s="134">
        <v>20138</v>
      </c>
      <c r="B83" s="256" t="s">
        <v>775</v>
      </c>
      <c r="C83" s="132">
        <v>1963</v>
      </c>
    </row>
    <row r="84" spans="1:3" ht="18" customHeight="1">
      <c r="A84" s="134">
        <v>2013801</v>
      </c>
      <c r="B84" s="256" t="s">
        <v>732</v>
      </c>
      <c r="C84" s="132">
        <v>1532</v>
      </c>
    </row>
    <row r="85" spans="1:3" ht="18" customHeight="1">
      <c r="A85" s="134">
        <v>2013804</v>
      </c>
      <c r="B85" s="256" t="s">
        <v>776</v>
      </c>
      <c r="C85" s="132">
        <v>142</v>
      </c>
    </row>
    <row r="86" spans="1:3" ht="18" customHeight="1">
      <c r="A86" s="134">
        <v>2013805</v>
      </c>
      <c r="B86" s="256" t="s">
        <v>777</v>
      </c>
      <c r="C86" s="132">
        <v>25</v>
      </c>
    </row>
    <row r="87" spans="1:3" ht="18" customHeight="1">
      <c r="A87" s="134">
        <v>2013810</v>
      </c>
      <c r="B87" s="256" t="s">
        <v>778</v>
      </c>
      <c r="C87" s="132">
        <v>7</v>
      </c>
    </row>
    <row r="88" spans="1:3" ht="18" customHeight="1">
      <c r="A88" s="134">
        <v>2013812</v>
      </c>
      <c r="B88" s="256" t="s">
        <v>779</v>
      </c>
      <c r="C88" s="132">
        <v>51</v>
      </c>
    </row>
    <row r="89" spans="1:3" ht="18" customHeight="1">
      <c r="A89" s="134">
        <v>2013814</v>
      </c>
      <c r="B89" s="256" t="s">
        <v>780</v>
      </c>
      <c r="C89" s="132">
        <v>4</v>
      </c>
    </row>
    <row r="90" spans="1:3" ht="18" customHeight="1">
      <c r="A90" s="134">
        <v>2013815</v>
      </c>
      <c r="B90" s="256" t="s">
        <v>781</v>
      </c>
      <c r="C90" s="132">
        <v>6</v>
      </c>
    </row>
    <row r="91" spans="1:3" ht="18" customHeight="1">
      <c r="A91" s="134">
        <v>2013816</v>
      </c>
      <c r="B91" s="256" t="s">
        <v>782</v>
      </c>
      <c r="C91" s="132">
        <v>147</v>
      </c>
    </row>
    <row r="92" spans="1:3" ht="18" customHeight="1">
      <c r="A92" s="134">
        <v>2013850</v>
      </c>
      <c r="B92" s="256" t="s">
        <v>734</v>
      </c>
      <c r="C92" s="132">
        <v>43</v>
      </c>
    </row>
    <row r="93" spans="1:3" ht="18" customHeight="1">
      <c r="A93" s="134">
        <v>2013899</v>
      </c>
      <c r="B93" s="256" t="s">
        <v>783</v>
      </c>
      <c r="C93" s="132">
        <v>6</v>
      </c>
    </row>
    <row r="94" spans="1:3" ht="18" customHeight="1">
      <c r="A94" s="134">
        <v>20199</v>
      </c>
      <c r="B94" s="256" t="s">
        <v>784</v>
      </c>
      <c r="C94" s="132">
        <v>722</v>
      </c>
    </row>
    <row r="95" spans="1:3" ht="18" customHeight="1">
      <c r="A95" s="134">
        <v>2019999</v>
      </c>
      <c r="B95" s="257" t="s">
        <v>785</v>
      </c>
      <c r="C95" s="132">
        <v>722</v>
      </c>
    </row>
    <row r="96" spans="1:3" ht="18" customHeight="1">
      <c r="A96" s="134">
        <v>204</v>
      </c>
      <c r="B96" s="255" t="s">
        <v>786</v>
      </c>
      <c r="C96" s="132">
        <v>15163</v>
      </c>
    </row>
    <row r="97" spans="1:3" ht="18" customHeight="1">
      <c r="A97" s="134">
        <v>20402</v>
      </c>
      <c r="B97" s="257" t="s">
        <v>787</v>
      </c>
      <c r="C97" s="132">
        <v>13680</v>
      </c>
    </row>
    <row r="98" spans="1:3" ht="18" customHeight="1">
      <c r="A98" s="134">
        <v>2040201</v>
      </c>
      <c r="B98" s="257" t="s">
        <v>732</v>
      </c>
      <c r="C98" s="132">
        <v>9154</v>
      </c>
    </row>
    <row r="99" spans="1:3" ht="18" customHeight="1">
      <c r="A99" s="134">
        <v>2040202</v>
      </c>
      <c r="B99" s="257" t="s">
        <v>737</v>
      </c>
      <c r="C99" s="132">
        <v>801</v>
      </c>
    </row>
    <row r="100" spans="1:3" ht="18" customHeight="1">
      <c r="A100" s="134">
        <v>2040220</v>
      </c>
      <c r="B100" s="257" t="s">
        <v>788</v>
      </c>
      <c r="C100" s="132">
        <v>1237</v>
      </c>
    </row>
    <row r="101" spans="1:3" ht="18" customHeight="1">
      <c r="A101" s="134">
        <v>2040299</v>
      </c>
      <c r="B101" s="257" t="s">
        <v>789</v>
      </c>
      <c r="C101" s="132">
        <v>2488</v>
      </c>
    </row>
    <row r="102" spans="1:3" ht="18" customHeight="1">
      <c r="A102" s="134">
        <v>20406</v>
      </c>
      <c r="B102" s="256" t="s">
        <v>790</v>
      </c>
      <c r="C102" s="132">
        <v>1483</v>
      </c>
    </row>
    <row r="103" spans="1:3" ht="18" customHeight="1">
      <c r="A103" s="134">
        <v>2040601</v>
      </c>
      <c r="B103" s="257" t="s">
        <v>732</v>
      </c>
      <c r="C103" s="132">
        <v>898</v>
      </c>
    </row>
    <row r="104" spans="1:3" ht="18" customHeight="1">
      <c r="A104" s="134">
        <v>2040602</v>
      </c>
      <c r="B104" s="257" t="s">
        <v>737</v>
      </c>
      <c r="C104" s="132">
        <v>15</v>
      </c>
    </row>
    <row r="105" spans="1:3" ht="18" customHeight="1">
      <c r="A105" s="134">
        <v>2040604</v>
      </c>
      <c r="B105" s="255" t="s">
        <v>791</v>
      </c>
      <c r="C105" s="132">
        <v>78</v>
      </c>
    </row>
    <row r="106" spans="1:3" ht="18" customHeight="1">
      <c r="A106" s="134">
        <v>2040605</v>
      </c>
      <c r="B106" s="256" t="s">
        <v>792</v>
      </c>
      <c r="C106" s="132">
        <v>30</v>
      </c>
    </row>
    <row r="107" spans="1:3" ht="18" customHeight="1">
      <c r="A107" s="134">
        <v>2040607</v>
      </c>
      <c r="B107" s="256" t="s">
        <v>793</v>
      </c>
      <c r="C107" s="132">
        <v>40</v>
      </c>
    </row>
    <row r="108" spans="1:3" ht="18" customHeight="1">
      <c r="A108" s="134">
        <v>2040610</v>
      </c>
      <c r="B108" s="257" t="s">
        <v>794</v>
      </c>
      <c r="C108" s="132">
        <v>218</v>
      </c>
    </row>
    <row r="109" spans="1:3" ht="18" customHeight="1">
      <c r="A109" s="134">
        <v>2040612</v>
      </c>
      <c r="B109" s="257" t="s">
        <v>795</v>
      </c>
      <c r="C109" s="132">
        <v>80</v>
      </c>
    </row>
    <row r="110" spans="1:3" ht="18" customHeight="1">
      <c r="A110" s="134">
        <v>2040650</v>
      </c>
      <c r="B110" s="257" t="s">
        <v>734</v>
      </c>
      <c r="C110" s="132">
        <v>77</v>
      </c>
    </row>
    <row r="111" spans="1:3" ht="18" customHeight="1">
      <c r="A111" s="134">
        <v>2040699</v>
      </c>
      <c r="B111" s="256" t="s">
        <v>796</v>
      </c>
      <c r="C111" s="132">
        <v>47</v>
      </c>
    </row>
    <row r="112" spans="1:3" ht="18" customHeight="1">
      <c r="A112" s="134">
        <v>205</v>
      </c>
      <c r="B112" s="255" t="s">
        <v>797</v>
      </c>
      <c r="C112" s="132">
        <v>103050</v>
      </c>
    </row>
    <row r="113" spans="1:3" ht="18" customHeight="1">
      <c r="A113" s="134">
        <v>20501</v>
      </c>
      <c r="B113" s="257" t="s">
        <v>798</v>
      </c>
      <c r="C113" s="132">
        <v>7666</v>
      </c>
    </row>
    <row r="114" spans="1:3" ht="18" customHeight="1">
      <c r="A114" s="134">
        <v>2050101</v>
      </c>
      <c r="B114" s="256" t="s">
        <v>732</v>
      </c>
      <c r="C114" s="132">
        <v>735</v>
      </c>
    </row>
    <row r="115" spans="1:3" ht="18" customHeight="1">
      <c r="A115" s="134">
        <v>2050199</v>
      </c>
      <c r="B115" s="257" t="s">
        <v>799</v>
      </c>
      <c r="C115" s="132">
        <v>6931</v>
      </c>
    </row>
    <row r="116" spans="1:3" ht="18" customHeight="1">
      <c r="A116" s="134">
        <v>20502</v>
      </c>
      <c r="B116" s="256" t="s">
        <v>800</v>
      </c>
      <c r="C116" s="132">
        <v>89532</v>
      </c>
    </row>
    <row r="117" spans="1:3" ht="18" customHeight="1">
      <c r="A117" s="134">
        <v>2050201</v>
      </c>
      <c r="B117" s="256" t="s">
        <v>801</v>
      </c>
      <c r="C117" s="132">
        <v>4927</v>
      </c>
    </row>
    <row r="118" spans="1:3" ht="18" customHeight="1">
      <c r="A118" s="134">
        <v>2050202</v>
      </c>
      <c r="B118" s="256" t="s">
        <v>802</v>
      </c>
      <c r="C118" s="132">
        <v>41576</v>
      </c>
    </row>
    <row r="119" spans="1:3" ht="18" customHeight="1">
      <c r="A119" s="134">
        <v>2050203</v>
      </c>
      <c r="B119" s="257" t="s">
        <v>803</v>
      </c>
      <c r="C119" s="132">
        <v>26530</v>
      </c>
    </row>
    <row r="120" spans="1:3" ht="18" customHeight="1">
      <c r="A120" s="134">
        <v>2050204</v>
      </c>
      <c r="B120" s="257" t="s">
        <v>804</v>
      </c>
      <c r="C120" s="132">
        <v>16494</v>
      </c>
    </row>
    <row r="121" spans="1:3" ht="18" customHeight="1">
      <c r="A121" s="134">
        <v>2050299</v>
      </c>
      <c r="B121" s="256" t="s">
        <v>805</v>
      </c>
      <c r="C121" s="132">
        <v>5</v>
      </c>
    </row>
    <row r="122" spans="1:3" ht="18" customHeight="1">
      <c r="A122" s="134">
        <v>20503</v>
      </c>
      <c r="B122" s="256" t="s">
        <v>806</v>
      </c>
      <c r="C122" s="132">
        <v>4602</v>
      </c>
    </row>
    <row r="123" spans="1:3" ht="18" customHeight="1">
      <c r="A123" s="134">
        <v>2050302</v>
      </c>
      <c r="B123" s="256" t="s">
        <v>807</v>
      </c>
      <c r="C123" s="132">
        <v>4602</v>
      </c>
    </row>
    <row r="124" spans="1:3" ht="18" customHeight="1">
      <c r="A124" s="134">
        <v>20507</v>
      </c>
      <c r="B124" s="256" t="s">
        <v>808</v>
      </c>
      <c r="C124" s="132">
        <v>440</v>
      </c>
    </row>
    <row r="125" spans="1:3" ht="18" customHeight="1">
      <c r="A125" s="134">
        <v>2050701</v>
      </c>
      <c r="B125" s="256" t="s">
        <v>809</v>
      </c>
      <c r="C125" s="132">
        <v>440</v>
      </c>
    </row>
    <row r="126" spans="1:3" ht="18" customHeight="1">
      <c r="A126" s="134">
        <v>20508</v>
      </c>
      <c r="B126" s="257" t="s">
        <v>810</v>
      </c>
      <c r="C126" s="132">
        <v>810</v>
      </c>
    </row>
    <row r="127" spans="1:3" ht="18" customHeight="1">
      <c r="A127" s="134">
        <v>2050801</v>
      </c>
      <c r="B127" s="257" t="s">
        <v>811</v>
      </c>
      <c r="C127" s="132">
        <v>373</v>
      </c>
    </row>
    <row r="128" spans="1:3" ht="18" customHeight="1">
      <c r="A128" s="134">
        <v>2050802</v>
      </c>
      <c r="B128" s="256" t="s">
        <v>812</v>
      </c>
      <c r="C128" s="132">
        <v>437</v>
      </c>
    </row>
    <row r="129" spans="1:3" ht="18" customHeight="1">
      <c r="A129" s="134">
        <v>206</v>
      </c>
      <c r="B129" s="255" t="s">
        <v>813</v>
      </c>
      <c r="C129" s="132">
        <v>1155</v>
      </c>
    </row>
    <row r="130" spans="1:3" ht="18" customHeight="1">
      <c r="A130" s="134">
        <v>20601</v>
      </c>
      <c r="B130" s="257" t="s">
        <v>814</v>
      </c>
      <c r="C130" s="132">
        <v>384</v>
      </c>
    </row>
    <row r="131" spans="1:3" ht="18" customHeight="1">
      <c r="A131" s="134">
        <v>2060101</v>
      </c>
      <c r="B131" s="256" t="s">
        <v>732</v>
      </c>
      <c r="C131" s="132">
        <v>76</v>
      </c>
    </row>
    <row r="132" spans="1:3" ht="18" customHeight="1">
      <c r="A132" s="134">
        <v>2060199</v>
      </c>
      <c r="B132" s="257" t="s">
        <v>815</v>
      </c>
      <c r="C132" s="132">
        <v>308</v>
      </c>
    </row>
    <row r="133" spans="1:3" ht="18" customHeight="1">
      <c r="A133" s="134">
        <v>20606</v>
      </c>
      <c r="B133" s="257" t="s">
        <v>816</v>
      </c>
      <c r="C133" s="132">
        <v>183</v>
      </c>
    </row>
    <row r="134" spans="1:3" ht="18" customHeight="1">
      <c r="A134" s="134">
        <v>2060601</v>
      </c>
      <c r="B134" s="257" t="s">
        <v>817</v>
      </c>
      <c r="C134" s="132">
        <v>112</v>
      </c>
    </row>
    <row r="135" spans="1:3" ht="18" customHeight="1">
      <c r="A135" s="134">
        <v>2060699</v>
      </c>
      <c r="B135" s="257" t="s">
        <v>818</v>
      </c>
      <c r="C135" s="132">
        <v>71</v>
      </c>
    </row>
    <row r="136" spans="1:3" ht="18" customHeight="1">
      <c r="A136" s="134">
        <v>20607</v>
      </c>
      <c r="B136" s="256" t="s">
        <v>819</v>
      </c>
      <c r="C136" s="132">
        <v>224</v>
      </c>
    </row>
    <row r="137" spans="1:3" ht="18" customHeight="1">
      <c r="A137" s="134">
        <v>2060701</v>
      </c>
      <c r="B137" s="256" t="s">
        <v>820</v>
      </c>
      <c r="C137" s="132">
        <v>131</v>
      </c>
    </row>
    <row r="138" spans="1:3" ht="18" customHeight="1">
      <c r="A138" s="134">
        <v>2060702</v>
      </c>
      <c r="B138" s="257" t="s">
        <v>821</v>
      </c>
      <c r="C138" s="132">
        <v>40</v>
      </c>
    </row>
    <row r="139" spans="1:3" ht="18" customHeight="1">
      <c r="A139" s="134">
        <v>2060799</v>
      </c>
      <c r="B139" s="256" t="s">
        <v>822</v>
      </c>
      <c r="C139" s="132">
        <v>53</v>
      </c>
    </row>
    <row r="140" spans="1:3" ht="14.25" customHeight="1">
      <c r="A140" s="134">
        <v>20699</v>
      </c>
      <c r="B140" s="256" t="s">
        <v>823</v>
      </c>
      <c r="C140" s="132">
        <v>364</v>
      </c>
    </row>
    <row r="141" spans="1:3" ht="14.25" customHeight="1">
      <c r="A141" s="134">
        <v>2069999</v>
      </c>
      <c r="B141" s="257" t="s">
        <v>824</v>
      </c>
      <c r="C141" s="132">
        <v>364</v>
      </c>
    </row>
    <row r="142" spans="1:3" ht="14.25" customHeight="1">
      <c r="A142" s="134">
        <v>207</v>
      </c>
      <c r="B142" s="255" t="s">
        <v>825</v>
      </c>
      <c r="C142" s="132">
        <v>6901</v>
      </c>
    </row>
    <row r="143" spans="1:3" ht="14.25" customHeight="1">
      <c r="A143" s="134">
        <v>20701</v>
      </c>
      <c r="B143" s="255" t="s">
        <v>826</v>
      </c>
      <c r="C143" s="132">
        <v>4112</v>
      </c>
    </row>
    <row r="144" spans="1:3" ht="14.25" customHeight="1">
      <c r="A144" s="134">
        <v>2070101</v>
      </c>
      <c r="B144" s="255" t="s">
        <v>732</v>
      </c>
      <c r="C144" s="132">
        <v>333</v>
      </c>
    </row>
    <row r="145" spans="1:3" ht="14.25" customHeight="1">
      <c r="A145" s="134">
        <v>2070104</v>
      </c>
      <c r="B145" s="255" t="s">
        <v>827</v>
      </c>
      <c r="C145" s="132">
        <v>100</v>
      </c>
    </row>
    <row r="146" spans="1:3" ht="14.25" customHeight="1">
      <c r="A146" s="134">
        <v>2070108</v>
      </c>
      <c r="B146" s="255" t="s">
        <v>828</v>
      </c>
      <c r="C146" s="132">
        <v>131</v>
      </c>
    </row>
    <row r="147" spans="1:3" ht="14.25" customHeight="1">
      <c r="A147" s="134">
        <v>2070109</v>
      </c>
      <c r="B147" s="255" t="s">
        <v>829</v>
      </c>
      <c r="C147" s="132">
        <v>1339</v>
      </c>
    </row>
    <row r="148" spans="1:3" ht="14.25" customHeight="1">
      <c r="A148" s="134">
        <v>2070111</v>
      </c>
      <c r="B148" s="255" t="s">
        <v>830</v>
      </c>
      <c r="C148" s="132">
        <v>32</v>
      </c>
    </row>
    <row r="149" spans="1:3" ht="14.25" customHeight="1">
      <c r="A149" s="134">
        <v>2070112</v>
      </c>
      <c r="B149" s="255" t="s">
        <v>831</v>
      </c>
      <c r="C149" s="132">
        <v>459</v>
      </c>
    </row>
    <row r="150" spans="1:3" ht="14.25" customHeight="1">
      <c r="A150" s="134">
        <v>2070114</v>
      </c>
      <c r="B150" s="255" t="s">
        <v>832</v>
      </c>
      <c r="C150" s="132">
        <v>325</v>
      </c>
    </row>
    <row r="151" spans="1:3" ht="14.25" customHeight="1">
      <c r="A151" s="134">
        <v>2070199</v>
      </c>
      <c r="B151" s="255" t="s">
        <v>833</v>
      </c>
      <c r="C151" s="132">
        <v>1393</v>
      </c>
    </row>
    <row r="152" spans="1:3" ht="14.25" customHeight="1">
      <c r="A152" s="134">
        <v>20702</v>
      </c>
      <c r="B152" s="255" t="s">
        <v>834</v>
      </c>
      <c r="C152" s="132">
        <v>846</v>
      </c>
    </row>
    <row r="153" spans="1:3" ht="14.25" customHeight="1">
      <c r="A153" s="134">
        <v>2070204</v>
      </c>
      <c r="B153" s="255" t="s">
        <v>835</v>
      </c>
      <c r="C153" s="132">
        <v>264</v>
      </c>
    </row>
    <row r="154" spans="1:3" ht="14.25" customHeight="1">
      <c r="A154" s="134">
        <v>2070205</v>
      </c>
      <c r="B154" s="255" t="s">
        <v>836</v>
      </c>
      <c r="C154" s="132">
        <v>340</v>
      </c>
    </row>
    <row r="155" spans="1:3" ht="14.25" customHeight="1">
      <c r="A155" s="134">
        <v>2070299</v>
      </c>
      <c r="B155" s="255" t="s">
        <v>837</v>
      </c>
      <c r="C155" s="132">
        <v>242</v>
      </c>
    </row>
    <row r="156" spans="1:3" ht="14.25" customHeight="1">
      <c r="A156" s="134">
        <v>20703</v>
      </c>
      <c r="B156" s="255" t="s">
        <v>838</v>
      </c>
      <c r="C156" s="132">
        <v>234</v>
      </c>
    </row>
    <row r="157" spans="1:3" ht="14.25" customHeight="1">
      <c r="A157" s="134">
        <v>2070307</v>
      </c>
      <c r="B157" s="255" t="s">
        <v>839</v>
      </c>
      <c r="C157" s="132">
        <v>214</v>
      </c>
    </row>
    <row r="158" spans="1:3" ht="14.25" customHeight="1">
      <c r="A158" s="134">
        <v>2070308</v>
      </c>
      <c r="B158" s="255" t="s">
        <v>840</v>
      </c>
      <c r="C158" s="132">
        <v>20</v>
      </c>
    </row>
    <row r="159" spans="1:3" ht="14.25" customHeight="1">
      <c r="A159" s="134">
        <v>20706</v>
      </c>
      <c r="B159" s="255" t="s">
        <v>841</v>
      </c>
      <c r="C159" s="132">
        <v>59</v>
      </c>
    </row>
    <row r="160" spans="1:3" ht="14.25" customHeight="1">
      <c r="A160" s="134">
        <v>2070607</v>
      </c>
      <c r="B160" s="255" t="s">
        <v>842</v>
      </c>
      <c r="C160" s="132">
        <v>59</v>
      </c>
    </row>
    <row r="161" spans="1:3" ht="14.25" customHeight="1">
      <c r="A161" s="134">
        <v>20708</v>
      </c>
      <c r="B161" s="255" t="s">
        <v>843</v>
      </c>
      <c r="C161" s="132">
        <v>1637</v>
      </c>
    </row>
    <row r="162" spans="1:3" ht="14.25" customHeight="1">
      <c r="A162" s="134">
        <v>2070808</v>
      </c>
      <c r="B162" s="255" t="s">
        <v>844</v>
      </c>
      <c r="C162" s="132">
        <v>1140</v>
      </c>
    </row>
    <row r="163" spans="1:3" ht="14.25" customHeight="1">
      <c r="A163" s="134">
        <v>2070899</v>
      </c>
      <c r="B163" s="255" t="s">
        <v>845</v>
      </c>
      <c r="C163" s="132">
        <v>497</v>
      </c>
    </row>
    <row r="164" spans="1:3" ht="14.25" customHeight="1">
      <c r="A164" s="134">
        <v>20799</v>
      </c>
      <c r="B164" s="255" t="s">
        <v>846</v>
      </c>
      <c r="C164" s="132">
        <v>13</v>
      </c>
    </row>
    <row r="165" spans="1:3" ht="14.25" customHeight="1">
      <c r="A165" s="134">
        <v>2079902</v>
      </c>
      <c r="B165" s="255" t="s">
        <v>847</v>
      </c>
      <c r="C165" s="132">
        <v>13</v>
      </c>
    </row>
    <row r="166" spans="1:3" ht="14.25" customHeight="1">
      <c r="A166" s="134">
        <v>208</v>
      </c>
      <c r="B166" s="255" t="s">
        <v>848</v>
      </c>
      <c r="C166" s="132">
        <v>79442</v>
      </c>
    </row>
    <row r="167" spans="1:3" ht="14.25" customHeight="1">
      <c r="A167" s="134">
        <v>20801</v>
      </c>
      <c r="B167" s="255" t="s">
        <v>849</v>
      </c>
      <c r="C167" s="132">
        <v>1559</v>
      </c>
    </row>
    <row r="168" spans="1:3" ht="14.25" customHeight="1">
      <c r="A168" s="134">
        <v>2080101</v>
      </c>
      <c r="B168" s="255" t="s">
        <v>732</v>
      </c>
      <c r="C168" s="132">
        <v>499</v>
      </c>
    </row>
    <row r="169" spans="1:3" ht="14.25" customHeight="1">
      <c r="A169" s="134">
        <v>2080106</v>
      </c>
      <c r="B169" s="255" t="s">
        <v>850</v>
      </c>
      <c r="C169" s="132">
        <v>246</v>
      </c>
    </row>
    <row r="170" spans="1:3" ht="14.25" customHeight="1">
      <c r="A170" s="134">
        <v>2080109</v>
      </c>
      <c r="B170" s="255" t="s">
        <v>851</v>
      </c>
      <c r="C170" s="132">
        <v>605</v>
      </c>
    </row>
    <row r="171" spans="1:3" ht="14.25" customHeight="1">
      <c r="A171" s="134">
        <v>2080199</v>
      </c>
      <c r="B171" s="255" t="s">
        <v>852</v>
      </c>
      <c r="C171" s="132">
        <v>209</v>
      </c>
    </row>
    <row r="172" spans="1:3" ht="14.25" customHeight="1">
      <c r="A172" s="134">
        <v>20802</v>
      </c>
      <c r="B172" s="255" t="s">
        <v>853</v>
      </c>
      <c r="C172" s="132">
        <v>1520</v>
      </c>
    </row>
    <row r="173" spans="1:3" ht="14.25" customHeight="1">
      <c r="A173" s="134">
        <v>2080201</v>
      </c>
      <c r="B173" s="255" t="s">
        <v>732</v>
      </c>
      <c r="C173" s="132">
        <v>308</v>
      </c>
    </row>
    <row r="174" spans="1:3" ht="14.25" customHeight="1">
      <c r="A174" s="134">
        <v>2080206</v>
      </c>
      <c r="B174" s="255" t="s">
        <v>854</v>
      </c>
      <c r="C174" s="132">
        <v>3</v>
      </c>
    </row>
    <row r="175" spans="1:3" ht="14.25" customHeight="1">
      <c r="A175" s="134">
        <v>2080207</v>
      </c>
      <c r="B175" s="255" t="s">
        <v>855</v>
      </c>
      <c r="C175" s="132">
        <v>6</v>
      </c>
    </row>
    <row r="176" spans="1:3" ht="14.25" customHeight="1">
      <c r="A176" s="134">
        <v>2080208</v>
      </c>
      <c r="B176" s="255" t="s">
        <v>856</v>
      </c>
      <c r="C176" s="132">
        <v>856</v>
      </c>
    </row>
    <row r="177" spans="1:3" ht="14.25" customHeight="1">
      <c r="A177" s="134">
        <v>2080299</v>
      </c>
      <c r="B177" s="255" t="s">
        <v>857</v>
      </c>
      <c r="C177" s="132">
        <v>347</v>
      </c>
    </row>
    <row r="178" spans="1:3" ht="14.25" customHeight="1">
      <c r="A178" s="134">
        <v>20805</v>
      </c>
      <c r="B178" s="255" t="s">
        <v>858</v>
      </c>
      <c r="C178" s="132">
        <v>40892</v>
      </c>
    </row>
    <row r="179" spans="1:3" ht="14.25" customHeight="1">
      <c r="A179" s="134">
        <v>2080501</v>
      </c>
      <c r="B179" s="255" t="s">
        <v>859</v>
      </c>
      <c r="C179" s="132">
        <v>49</v>
      </c>
    </row>
    <row r="180" spans="1:3" ht="14.25" customHeight="1">
      <c r="A180" s="134">
        <v>2080502</v>
      </c>
      <c r="B180" s="255" t="s">
        <v>860</v>
      </c>
      <c r="C180" s="132">
        <v>24</v>
      </c>
    </row>
    <row r="181" spans="1:3" ht="14.25" customHeight="1">
      <c r="A181" s="134">
        <v>2080505</v>
      </c>
      <c r="B181" s="255" t="s">
        <v>861</v>
      </c>
      <c r="C181" s="132">
        <v>20877</v>
      </c>
    </row>
    <row r="182" spans="1:3" ht="14.25" customHeight="1">
      <c r="A182" s="134">
        <v>2080506</v>
      </c>
      <c r="B182" s="255" t="s">
        <v>862</v>
      </c>
      <c r="C182" s="132">
        <v>7208</v>
      </c>
    </row>
    <row r="183" spans="1:3" ht="14.25" customHeight="1">
      <c r="A183" s="134">
        <v>2080599</v>
      </c>
      <c r="B183" s="255" t="s">
        <v>863</v>
      </c>
      <c r="C183" s="132">
        <v>12734</v>
      </c>
    </row>
    <row r="184" spans="1:3" ht="14.25" customHeight="1">
      <c r="A184" s="134">
        <v>20807</v>
      </c>
      <c r="B184" s="255" t="s">
        <v>864</v>
      </c>
      <c r="C184" s="132">
        <v>4032</v>
      </c>
    </row>
    <row r="185" spans="1:3" ht="14.25" customHeight="1">
      <c r="A185" s="134">
        <v>2080701</v>
      </c>
      <c r="B185" s="255" t="s">
        <v>865</v>
      </c>
      <c r="C185" s="132">
        <v>4032</v>
      </c>
    </row>
    <row r="186" spans="1:3" ht="14.25" customHeight="1">
      <c r="A186" s="134">
        <v>20808</v>
      </c>
      <c r="B186" s="255" t="s">
        <v>866</v>
      </c>
      <c r="C186" s="132">
        <v>3181</v>
      </c>
    </row>
    <row r="187" spans="1:3" ht="14.25" customHeight="1">
      <c r="A187" s="134">
        <v>2080801</v>
      </c>
      <c r="B187" s="255" t="s">
        <v>867</v>
      </c>
      <c r="C187" s="132">
        <v>199</v>
      </c>
    </row>
    <row r="188" spans="1:3" ht="14.25" customHeight="1">
      <c r="A188" s="134">
        <v>2080802</v>
      </c>
      <c r="B188" s="255" t="s">
        <v>868</v>
      </c>
      <c r="C188" s="132">
        <v>539</v>
      </c>
    </row>
    <row r="189" spans="1:3" ht="14.25" customHeight="1">
      <c r="A189" s="134">
        <v>2080803</v>
      </c>
      <c r="B189" s="255" t="s">
        <v>869</v>
      </c>
      <c r="C189" s="132">
        <v>1672</v>
      </c>
    </row>
    <row r="190" spans="1:3" ht="14.25" customHeight="1">
      <c r="A190" s="134">
        <v>2080805</v>
      </c>
      <c r="B190" s="255" t="s">
        <v>870</v>
      </c>
      <c r="C190" s="132">
        <v>400</v>
      </c>
    </row>
    <row r="191" spans="1:3" ht="14.25" customHeight="1">
      <c r="A191" s="134">
        <v>2080806</v>
      </c>
      <c r="B191" s="255" t="s">
        <v>871</v>
      </c>
      <c r="C191" s="132">
        <v>180</v>
      </c>
    </row>
    <row r="192" spans="1:3" ht="14.25" customHeight="1">
      <c r="A192" s="134">
        <v>2080807</v>
      </c>
      <c r="B192" s="255" t="s">
        <v>872</v>
      </c>
      <c r="C192" s="132">
        <v>8</v>
      </c>
    </row>
    <row r="193" spans="1:3" ht="14.25" customHeight="1">
      <c r="A193" s="134">
        <v>2080808</v>
      </c>
      <c r="B193" s="255" t="s">
        <v>873</v>
      </c>
      <c r="C193" s="132">
        <v>6</v>
      </c>
    </row>
    <row r="194" spans="1:3" ht="14.25" customHeight="1">
      <c r="A194" s="134">
        <v>2080899</v>
      </c>
      <c r="B194" s="255" t="s">
        <v>874</v>
      </c>
      <c r="C194" s="132">
        <v>177</v>
      </c>
    </row>
    <row r="195" spans="1:3" ht="14.25" customHeight="1">
      <c r="A195" s="134">
        <v>20809</v>
      </c>
      <c r="B195" s="255" t="s">
        <v>875</v>
      </c>
      <c r="C195" s="132">
        <v>605</v>
      </c>
    </row>
    <row r="196" spans="1:3" ht="14.25" customHeight="1">
      <c r="A196" s="134">
        <v>2080901</v>
      </c>
      <c r="B196" s="255" t="s">
        <v>876</v>
      </c>
      <c r="C196" s="132">
        <v>456</v>
      </c>
    </row>
    <row r="197" spans="1:3" ht="14.25" customHeight="1">
      <c r="A197" s="134">
        <v>2080902</v>
      </c>
      <c r="B197" s="255" t="s">
        <v>877</v>
      </c>
      <c r="C197" s="132">
        <v>102</v>
      </c>
    </row>
    <row r="198" spans="1:3" ht="14.25" customHeight="1">
      <c r="A198" s="134">
        <v>2080903</v>
      </c>
      <c r="B198" s="255" t="s">
        <v>878</v>
      </c>
      <c r="C198" s="132">
        <v>12</v>
      </c>
    </row>
    <row r="199" spans="1:3" ht="14.25" customHeight="1">
      <c r="A199" s="134">
        <v>2080905</v>
      </c>
      <c r="B199" s="255" t="s">
        <v>879</v>
      </c>
      <c r="C199" s="132">
        <v>30</v>
      </c>
    </row>
    <row r="200" spans="1:3" ht="14.25" customHeight="1">
      <c r="A200" s="134">
        <v>2080999</v>
      </c>
      <c r="B200" s="255" t="s">
        <v>880</v>
      </c>
      <c r="C200" s="132">
        <v>5</v>
      </c>
    </row>
    <row r="201" spans="1:3" ht="14.25" customHeight="1">
      <c r="A201" s="134">
        <v>20810</v>
      </c>
      <c r="B201" s="255" t="s">
        <v>881</v>
      </c>
      <c r="C201" s="132">
        <v>1891</v>
      </c>
    </row>
    <row r="202" spans="1:3" ht="14.25" customHeight="1">
      <c r="A202" s="134">
        <v>2081001</v>
      </c>
      <c r="B202" s="255" t="s">
        <v>882</v>
      </c>
      <c r="C202" s="132">
        <v>362</v>
      </c>
    </row>
    <row r="203" spans="1:3" ht="14.25" customHeight="1">
      <c r="A203" s="134">
        <v>2081002</v>
      </c>
      <c r="B203" s="255" t="s">
        <v>883</v>
      </c>
      <c r="C203" s="132">
        <v>939</v>
      </c>
    </row>
    <row r="204" spans="1:3" ht="14.25" customHeight="1">
      <c r="A204" s="134">
        <v>2081004</v>
      </c>
      <c r="B204" s="255" t="s">
        <v>884</v>
      </c>
      <c r="C204" s="132">
        <v>60</v>
      </c>
    </row>
    <row r="205" spans="1:3" ht="14.25" customHeight="1">
      <c r="A205" s="134">
        <v>2081005</v>
      </c>
      <c r="B205" s="255" t="s">
        <v>885</v>
      </c>
      <c r="C205" s="132">
        <v>170</v>
      </c>
    </row>
    <row r="206" spans="1:3" ht="14.25" customHeight="1">
      <c r="A206" s="134">
        <v>2081006</v>
      </c>
      <c r="B206" s="255" t="s">
        <v>886</v>
      </c>
      <c r="C206" s="132">
        <v>170</v>
      </c>
    </row>
    <row r="207" spans="1:3" ht="14.25" customHeight="1">
      <c r="A207" s="134">
        <v>2081099</v>
      </c>
      <c r="B207" s="255" t="s">
        <v>887</v>
      </c>
      <c r="C207" s="132">
        <v>190</v>
      </c>
    </row>
    <row r="208" spans="1:3" ht="14.25" customHeight="1">
      <c r="A208" s="134">
        <v>20811</v>
      </c>
      <c r="B208" s="255" t="s">
        <v>888</v>
      </c>
      <c r="C208" s="132">
        <v>2042</v>
      </c>
    </row>
    <row r="209" spans="1:3" ht="14.25" customHeight="1">
      <c r="A209" s="134">
        <v>2081101</v>
      </c>
      <c r="B209" s="255" t="s">
        <v>732</v>
      </c>
      <c r="C209" s="132">
        <v>138</v>
      </c>
    </row>
    <row r="210" spans="1:3" ht="14.25" customHeight="1">
      <c r="A210" s="134">
        <v>2081104</v>
      </c>
      <c r="B210" s="255" t="s">
        <v>889</v>
      </c>
      <c r="C210" s="132">
        <v>773</v>
      </c>
    </row>
    <row r="211" spans="1:3" ht="14.25" customHeight="1">
      <c r="A211" s="134">
        <v>2081105</v>
      </c>
      <c r="B211" s="255" t="s">
        <v>890</v>
      </c>
      <c r="C211" s="132">
        <v>75</v>
      </c>
    </row>
    <row r="212" spans="1:3" ht="14.25" customHeight="1">
      <c r="A212" s="134">
        <v>2081107</v>
      </c>
      <c r="B212" s="255" t="s">
        <v>891</v>
      </c>
      <c r="C212" s="132">
        <v>991</v>
      </c>
    </row>
    <row r="213" spans="1:3" ht="14.25" customHeight="1">
      <c r="A213" s="134">
        <v>2081199</v>
      </c>
      <c r="B213" s="255" t="s">
        <v>892</v>
      </c>
      <c r="C213" s="132">
        <v>65</v>
      </c>
    </row>
    <row r="214" spans="1:3" ht="14.25" customHeight="1">
      <c r="A214" s="134">
        <v>20816</v>
      </c>
      <c r="B214" s="255" t="s">
        <v>893</v>
      </c>
      <c r="C214" s="132">
        <v>35</v>
      </c>
    </row>
    <row r="215" spans="1:3" ht="14.25" customHeight="1">
      <c r="A215" s="134">
        <v>2081699</v>
      </c>
      <c r="B215" s="255" t="s">
        <v>894</v>
      </c>
      <c r="C215" s="132">
        <v>35</v>
      </c>
    </row>
    <row r="216" spans="1:3" ht="14.25" customHeight="1">
      <c r="A216" s="134">
        <v>20819</v>
      </c>
      <c r="B216" s="255" t="s">
        <v>895</v>
      </c>
      <c r="C216" s="132">
        <v>14285</v>
      </c>
    </row>
    <row r="217" spans="1:3" ht="14.25" customHeight="1">
      <c r="A217" s="134">
        <v>2081901</v>
      </c>
      <c r="B217" s="255" t="s">
        <v>896</v>
      </c>
      <c r="C217" s="132">
        <v>5185</v>
      </c>
    </row>
    <row r="218" spans="1:3" ht="14.25" customHeight="1">
      <c r="A218" s="134">
        <v>2081902</v>
      </c>
      <c r="B218" s="255" t="s">
        <v>897</v>
      </c>
      <c r="C218" s="132">
        <v>9100</v>
      </c>
    </row>
    <row r="219" spans="1:3" ht="14.25" customHeight="1">
      <c r="A219" s="134">
        <v>20820</v>
      </c>
      <c r="B219" s="255" t="s">
        <v>898</v>
      </c>
      <c r="C219" s="132">
        <v>847</v>
      </c>
    </row>
    <row r="220" spans="1:3" ht="14.25" customHeight="1">
      <c r="A220" s="134">
        <v>2082001</v>
      </c>
      <c r="B220" s="255" t="s">
        <v>899</v>
      </c>
      <c r="C220" s="132">
        <v>803</v>
      </c>
    </row>
    <row r="221" spans="1:3" ht="14.25" customHeight="1">
      <c r="A221" s="134">
        <v>2082002</v>
      </c>
      <c r="B221" s="255" t="s">
        <v>900</v>
      </c>
      <c r="C221" s="132">
        <v>44</v>
      </c>
    </row>
    <row r="222" spans="1:3" ht="14.25" customHeight="1">
      <c r="A222" s="134">
        <v>20821</v>
      </c>
      <c r="B222" s="255" t="s">
        <v>901</v>
      </c>
      <c r="C222" s="132">
        <v>4622</v>
      </c>
    </row>
    <row r="223" spans="1:3" ht="14.25" customHeight="1">
      <c r="A223" s="134">
        <v>2082101</v>
      </c>
      <c r="B223" s="255" t="s">
        <v>902</v>
      </c>
      <c r="C223" s="132">
        <v>2105</v>
      </c>
    </row>
    <row r="224" spans="1:3" ht="14.25" customHeight="1">
      <c r="A224" s="134">
        <v>2082102</v>
      </c>
      <c r="B224" s="255" t="s">
        <v>903</v>
      </c>
      <c r="C224" s="132">
        <v>2517</v>
      </c>
    </row>
    <row r="225" spans="1:3" ht="14.25" customHeight="1">
      <c r="A225" s="134">
        <v>20825</v>
      </c>
      <c r="B225" s="255" t="s">
        <v>904</v>
      </c>
      <c r="C225" s="132">
        <v>338</v>
      </c>
    </row>
    <row r="226" spans="1:3" ht="14.25" customHeight="1">
      <c r="A226" s="134">
        <v>2082501</v>
      </c>
      <c r="B226" s="255" t="s">
        <v>905</v>
      </c>
      <c r="C226" s="132">
        <v>278</v>
      </c>
    </row>
    <row r="227" spans="1:3" ht="14.25" customHeight="1">
      <c r="A227" s="134">
        <v>2082502</v>
      </c>
      <c r="B227" s="255" t="s">
        <v>906</v>
      </c>
      <c r="C227" s="132">
        <v>60</v>
      </c>
    </row>
    <row r="228" spans="1:3" ht="14.25" customHeight="1">
      <c r="A228" s="134">
        <v>20828</v>
      </c>
      <c r="B228" s="134" t="s">
        <v>907</v>
      </c>
      <c r="C228" s="132">
        <v>1044</v>
      </c>
    </row>
    <row r="229" spans="1:3" ht="14.25" customHeight="1">
      <c r="A229" s="134">
        <v>2082801</v>
      </c>
      <c r="B229" s="255" t="s">
        <v>732</v>
      </c>
      <c r="C229" s="132">
        <v>151</v>
      </c>
    </row>
    <row r="230" spans="1:3" ht="14.25" customHeight="1">
      <c r="A230" s="134">
        <v>2082804</v>
      </c>
      <c r="B230" s="255" t="s">
        <v>908</v>
      </c>
      <c r="C230" s="132">
        <v>15</v>
      </c>
    </row>
    <row r="231" spans="1:3" ht="14.25" customHeight="1">
      <c r="A231" s="134">
        <v>2082850</v>
      </c>
      <c r="B231" s="255" t="s">
        <v>734</v>
      </c>
      <c r="C231" s="132">
        <v>865</v>
      </c>
    </row>
    <row r="232" spans="1:3" ht="14.25" customHeight="1">
      <c r="A232" s="134">
        <v>2082899</v>
      </c>
      <c r="B232" s="255" t="s">
        <v>909</v>
      </c>
      <c r="C232" s="132">
        <v>13</v>
      </c>
    </row>
    <row r="233" spans="1:3" ht="14.25" customHeight="1">
      <c r="A233" s="134">
        <v>20899</v>
      </c>
      <c r="B233" s="255" t="s">
        <v>910</v>
      </c>
      <c r="C233" s="132">
        <v>2549</v>
      </c>
    </row>
    <row r="234" spans="1:3" ht="14.25" customHeight="1">
      <c r="A234" s="134">
        <v>2089999</v>
      </c>
      <c r="B234" s="255" t="s">
        <v>911</v>
      </c>
      <c r="C234" s="132">
        <v>2549</v>
      </c>
    </row>
    <row r="235" spans="1:3" ht="14.25" customHeight="1">
      <c r="A235" s="134">
        <v>210</v>
      </c>
      <c r="B235" s="255" t="s">
        <v>912</v>
      </c>
      <c r="C235" s="132">
        <v>34719</v>
      </c>
    </row>
    <row r="236" spans="1:3" ht="14.25" customHeight="1">
      <c r="A236" s="134">
        <v>21001</v>
      </c>
      <c r="B236" s="255" t="s">
        <v>913</v>
      </c>
      <c r="C236" s="132">
        <v>1288</v>
      </c>
    </row>
    <row r="237" spans="1:3" ht="14.25" customHeight="1">
      <c r="A237" s="134">
        <v>2100101</v>
      </c>
      <c r="B237" s="255" t="s">
        <v>732</v>
      </c>
      <c r="C237" s="132">
        <v>302</v>
      </c>
    </row>
    <row r="238" spans="1:3" ht="14.25" customHeight="1">
      <c r="A238" s="134">
        <v>2100199</v>
      </c>
      <c r="B238" s="255" t="s">
        <v>914</v>
      </c>
      <c r="C238" s="132">
        <v>986</v>
      </c>
    </row>
    <row r="239" spans="1:3" ht="14.25" customHeight="1">
      <c r="A239" s="134">
        <v>21002</v>
      </c>
      <c r="B239" s="255" t="s">
        <v>915</v>
      </c>
      <c r="C239" s="132">
        <v>451</v>
      </c>
    </row>
    <row r="240" spans="1:3" ht="14.25" customHeight="1">
      <c r="A240" s="134">
        <v>2100201</v>
      </c>
      <c r="B240" s="255" t="s">
        <v>916</v>
      </c>
      <c r="C240" s="132">
        <v>32</v>
      </c>
    </row>
    <row r="241" spans="1:3" ht="14.25" customHeight="1">
      <c r="A241" s="134">
        <v>2100205</v>
      </c>
      <c r="B241" s="255" t="s">
        <v>917</v>
      </c>
      <c r="C241" s="132">
        <v>95</v>
      </c>
    </row>
    <row r="242" spans="1:3" ht="14.25" customHeight="1">
      <c r="A242" s="134">
        <v>2100299</v>
      </c>
      <c r="B242" s="255" t="s">
        <v>918</v>
      </c>
      <c r="C242" s="132">
        <v>324</v>
      </c>
    </row>
    <row r="243" spans="1:3" ht="14.25" customHeight="1">
      <c r="A243" s="134">
        <v>21003</v>
      </c>
      <c r="B243" s="255" t="s">
        <v>919</v>
      </c>
      <c r="C243" s="132">
        <v>6993</v>
      </c>
    </row>
    <row r="244" spans="1:3" ht="14.25" customHeight="1">
      <c r="A244" s="134">
        <v>2100301</v>
      </c>
      <c r="B244" s="255" t="s">
        <v>920</v>
      </c>
      <c r="C244" s="132">
        <v>511</v>
      </c>
    </row>
    <row r="245" spans="1:3" ht="14.25" customHeight="1">
      <c r="A245" s="134">
        <v>2100302</v>
      </c>
      <c r="B245" s="255" t="s">
        <v>921</v>
      </c>
      <c r="C245" s="132">
        <v>5755</v>
      </c>
    </row>
    <row r="246" spans="1:3" ht="14.25" customHeight="1">
      <c r="A246" s="134">
        <v>2100399</v>
      </c>
      <c r="B246" s="255" t="s">
        <v>922</v>
      </c>
      <c r="C246" s="132">
        <v>727</v>
      </c>
    </row>
    <row r="247" spans="1:3" ht="14.25" customHeight="1">
      <c r="A247" s="134">
        <v>21004</v>
      </c>
      <c r="B247" s="255" t="s">
        <v>923</v>
      </c>
      <c r="C247" s="132">
        <v>7644</v>
      </c>
    </row>
    <row r="248" spans="1:3" ht="14.25" customHeight="1">
      <c r="A248" s="134">
        <v>2100401</v>
      </c>
      <c r="B248" s="255" t="s">
        <v>924</v>
      </c>
      <c r="C248" s="132">
        <v>906</v>
      </c>
    </row>
    <row r="249" spans="1:3" ht="14.25" customHeight="1">
      <c r="A249" s="134">
        <v>2100402</v>
      </c>
      <c r="B249" s="255" t="s">
        <v>925</v>
      </c>
      <c r="C249" s="132">
        <v>312</v>
      </c>
    </row>
    <row r="250" spans="1:3" ht="14.25" customHeight="1">
      <c r="A250" s="134">
        <v>2100403</v>
      </c>
      <c r="B250" s="255" t="s">
        <v>926</v>
      </c>
      <c r="C250" s="132">
        <v>519</v>
      </c>
    </row>
    <row r="251" spans="1:3" ht="14.25" customHeight="1">
      <c r="A251" s="134">
        <v>2100408</v>
      </c>
      <c r="B251" s="255" t="s">
        <v>927</v>
      </c>
      <c r="C251" s="132">
        <v>4020</v>
      </c>
    </row>
    <row r="252" spans="1:3" ht="14.25" customHeight="1">
      <c r="A252" s="134">
        <v>2100409</v>
      </c>
      <c r="B252" s="255" t="s">
        <v>928</v>
      </c>
      <c r="C252" s="132">
        <v>933</v>
      </c>
    </row>
    <row r="253" spans="1:3" ht="14.25" customHeight="1">
      <c r="A253" s="134">
        <v>2100410</v>
      </c>
      <c r="B253" s="255" t="s">
        <v>929</v>
      </c>
      <c r="C253" s="132">
        <v>842</v>
      </c>
    </row>
    <row r="254" spans="1:3" ht="14.25" customHeight="1">
      <c r="A254" s="134">
        <v>2100499</v>
      </c>
      <c r="B254" s="255" t="s">
        <v>930</v>
      </c>
      <c r="C254" s="132">
        <v>112</v>
      </c>
    </row>
    <row r="255" spans="1:3" ht="14.25" customHeight="1">
      <c r="A255" s="134">
        <v>21006</v>
      </c>
      <c r="B255" s="255" t="s">
        <v>931</v>
      </c>
      <c r="C255" s="132">
        <v>51</v>
      </c>
    </row>
    <row r="256" spans="1:3" ht="14.25" customHeight="1">
      <c r="A256" s="134">
        <v>2100601</v>
      </c>
      <c r="B256" s="255" t="s">
        <v>932</v>
      </c>
      <c r="C256" s="132">
        <v>51</v>
      </c>
    </row>
    <row r="257" spans="1:3" ht="14.25" customHeight="1">
      <c r="A257" s="134">
        <v>21007</v>
      </c>
      <c r="B257" s="255" t="s">
        <v>933</v>
      </c>
      <c r="C257" s="132">
        <v>1658</v>
      </c>
    </row>
    <row r="258" spans="1:3" ht="14.25" customHeight="1">
      <c r="A258" s="134">
        <v>2100717</v>
      </c>
      <c r="B258" s="255" t="s">
        <v>934</v>
      </c>
      <c r="C258" s="132">
        <v>15</v>
      </c>
    </row>
    <row r="259" spans="1:3" ht="14.25" customHeight="1">
      <c r="A259" s="134">
        <v>2100799</v>
      </c>
      <c r="B259" s="255" t="s">
        <v>935</v>
      </c>
      <c r="C259" s="132">
        <v>1643</v>
      </c>
    </row>
    <row r="260" spans="1:3" ht="14.25" customHeight="1">
      <c r="A260" s="134">
        <v>21011</v>
      </c>
      <c r="B260" s="255" t="s">
        <v>936</v>
      </c>
      <c r="C260" s="132">
        <v>11618</v>
      </c>
    </row>
    <row r="261" spans="1:3" ht="14.25" customHeight="1">
      <c r="A261" s="134">
        <v>2101101</v>
      </c>
      <c r="B261" s="255" t="s">
        <v>937</v>
      </c>
      <c r="C261" s="132">
        <v>2333</v>
      </c>
    </row>
    <row r="262" spans="1:3" ht="14.25" customHeight="1">
      <c r="A262" s="134">
        <v>2101102</v>
      </c>
      <c r="B262" s="255" t="s">
        <v>938</v>
      </c>
      <c r="C262" s="132">
        <v>6676</v>
      </c>
    </row>
    <row r="263" spans="1:3" ht="14.25" customHeight="1">
      <c r="A263" s="134">
        <v>2101199</v>
      </c>
      <c r="B263" s="255" t="s">
        <v>939</v>
      </c>
      <c r="C263" s="132">
        <v>2609</v>
      </c>
    </row>
    <row r="264" spans="1:3" ht="14.25" customHeight="1">
      <c r="A264" s="134">
        <v>21012</v>
      </c>
      <c r="B264" s="255" t="s">
        <v>940</v>
      </c>
      <c r="C264" s="132">
        <v>335</v>
      </c>
    </row>
    <row r="265" spans="1:3" ht="14.25" customHeight="1">
      <c r="A265" s="134">
        <v>2101202</v>
      </c>
      <c r="B265" s="255" t="s">
        <v>941</v>
      </c>
      <c r="C265" s="132">
        <v>335</v>
      </c>
    </row>
    <row r="266" spans="1:3" ht="14.25" customHeight="1">
      <c r="A266" s="134">
        <v>21013</v>
      </c>
      <c r="B266" s="255" t="s">
        <v>942</v>
      </c>
      <c r="C266" s="132">
        <v>2945</v>
      </c>
    </row>
    <row r="267" spans="1:3" ht="14.25" customHeight="1">
      <c r="A267" s="134">
        <v>2101301</v>
      </c>
      <c r="B267" s="255" t="s">
        <v>943</v>
      </c>
      <c r="C267" s="132">
        <v>2945</v>
      </c>
    </row>
    <row r="268" spans="1:3" ht="14.25" customHeight="1">
      <c r="A268" s="134">
        <v>21014</v>
      </c>
      <c r="B268" s="255" t="s">
        <v>944</v>
      </c>
      <c r="C268" s="132">
        <v>239</v>
      </c>
    </row>
    <row r="269" spans="1:3" ht="14.25" customHeight="1">
      <c r="A269" s="134">
        <v>2101401</v>
      </c>
      <c r="B269" s="255" t="s">
        <v>945</v>
      </c>
      <c r="C269" s="132">
        <v>239</v>
      </c>
    </row>
    <row r="270" spans="1:3" ht="14.25" customHeight="1">
      <c r="A270" s="134">
        <v>21015</v>
      </c>
      <c r="B270" s="255" t="s">
        <v>946</v>
      </c>
      <c r="C270" s="132">
        <v>1293</v>
      </c>
    </row>
    <row r="271" spans="1:3" ht="14.25" customHeight="1">
      <c r="A271" s="134">
        <v>2101501</v>
      </c>
      <c r="B271" s="255" t="s">
        <v>732</v>
      </c>
      <c r="C271" s="132">
        <v>354</v>
      </c>
    </row>
    <row r="272" spans="1:3" ht="14.25" customHeight="1">
      <c r="A272" s="134">
        <v>2101505</v>
      </c>
      <c r="B272" s="255" t="s">
        <v>947</v>
      </c>
      <c r="C272" s="132">
        <v>500</v>
      </c>
    </row>
    <row r="273" spans="1:3" ht="14.25" customHeight="1">
      <c r="A273" s="134">
        <v>2101506</v>
      </c>
      <c r="B273" s="255" t="s">
        <v>948</v>
      </c>
      <c r="C273" s="132">
        <v>25</v>
      </c>
    </row>
    <row r="274" spans="1:3" ht="14.25" customHeight="1">
      <c r="A274" s="134">
        <v>2101550</v>
      </c>
      <c r="B274" s="255" t="s">
        <v>734</v>
      </c>
      <c r="C274" s="132">
        <v>29</v>
      </c>
    </row>
    <row r="275" spans="1:3" ht="14.25" customHeight="1">
      <c r="A275" s="134">
        <v>2101599</v>
      </c>
      <c r="B275" s="255" t="s">
        <v>949</v>
      </c>
      <c r="C275" s="132">
        <v>385</v>
      </c>
    </row>
    <row r="276" spans="1:3" ht="14.25" customHeight="1">
      <c r="A276" s="134">
        <v>21016</v>
      </c>
      <c r="B276" s="255" t="s">
        <v>950</v>
      </c>
      <c r="C276" s="132">
        <v>10</v>
      </c>
    </row>
    <row r="277" spans="1:3" ht="14.25" customHeight="1">
      <c r="A277" s="134">
        <v>2101601</v>
      </c>
      <c r="B277" s="255" t="s">
        <v>951</v>
      </c>
      <c r="C277" s="132">
        <v>10</v>
      </c>
    </row>
    <row r="278" spans="1:3" ht="14.25" customHeight="1">
      <c r="A278" s="134">
        <v>21099</v>
      </c>
      <c r="B278" s="255" t="s">
        <v>952</v>
      </c>
      <c r="C278" s="132">
        <v>194</v>
      </c>
    </row>
    <row r="279" spans="1:3" ht="14.25" customHeight="1">
      <c r="A279" s="134">
        <v>2109999</v>
      </c>
      <c r="B279" s="255" t="s">
        <v>953</v>
      </c>
      <c r="C279" s="132">
        <v>194</v>
      </c>
    </row>
    <row r="280" spans="1:3" ht="14.25" customHeight="1">
      <c r="A280" s="134">
        <v>211</v>
      </c>
      <c r="B280" s="255" t="s">
        <v>954</v>
      </c>
      <c r="C280" s="132">
        <v>14771</v>
      </c>
    </row>
    <row r="281" spans="1:3" ht="14.25" customHeight="1">
      <c r="A281" s="134">
        <v>21101</v>
      </c>
      <c r="B281" s="255" t="s">
        <v>955</v>
      </c>
      <c r="C281" s="132">
        <v>1698</v>
      </c>
    </row>
    <row r="282" spans="1:3" ht="14.25" customHeight="1">
      <c r="A282" s="134">
        <v>2110101</v>
      </c>
      <c r="B282" s="255" t="s">
        <v>732</v>
      </c>
      <c r="C282" s="132">
        <v>425</v>
      </c>
    </row>
    <row r="283" spans="1:3" ht="14.25" customHeight="1">
      <c r="A283" s="134">
        <v>2110199</v>
      </c>
      <c r="B283" s="255" t="s">
        <v>956</v>
      </c>
      <c r="C283" s="132">
        <v>1273</v>
      </c>
    </row>
    <row r="284" spans="1:3" ht="14.25" customHeight="1">
      <c r="A284" s="134">
        <v>21103</v>
      </c>
      <c r="B284" s="255" t="s">
        <v>957</v>
      </c>
      <c r="C284" s="132">
        <v>1578</v>
      </c>
    </row>
    <row r="285" spans="1:3" ht="14.25" customHeight="1">
      <c r="A285" s="134">
        <v>2110302</v>
      </c>
      <c r="B285" s="255" t="s">
        <v>958</v>
      </c>
      <c r="C285" s="132">
        <v>711</v>
      </c>
    </row>
    <row r="286" spans="1:3" ht="14.25" customHeight="1">
      <c r="A286" s="134">
        <v>2110304</v>
      </c>
      <c r="B286" s="255" t="s">
        <v>959</v>
      </c>
      <c r="C286" s="132">
        <v>767</v>
      </c>
    </row>
    <row r="287" spans="1:3" ht="14.25" customHeight="1">
      <c r="A287" s="134">
        <v>2110399</v>
      </c>
      <c r="B287" s="255" t="s">
        <v>960</v>
      </c>
      <c r="C287" s="132">
        <v>100</v>
      </c>
    </row>
    <row r="288" spans="1:3" ht="14.25" customHeight="1">
      <c r="A288" s="134">
        <v>21104</v>
      </c>
      <c r="B288" s="255" t="s">
        <v>961</v>
      </c>
      <c r="C288" s="132">
        <v>1228</v>
      </c>
    </row>
    <row r="289" spans="1:3" ht="14.25" customHeight="1">
      <c r="A289" s="134">
        <v>2110402</v>
      </c>
      <c r="B289" s="255" t="s">
        <v>962</v>
      </c>
      <c r="C289" s="132">
        <v>1106</v>
      </c>
    </row>
    <row r="290" spans="1:3" ht="14.25" customHeight="1">
      <c r="A290" s="134">
        <v>2110406</v>
      </c>
      <c r="B290" s="255" t="s">
        <v>963</v>
      </c>
      <c r="C290" s="132">
        <v>75</v>
      </c>
    </row>
    <row r="291" spans="1:3" ht="14.25" customHeight="1">
      <c r="A291" s="134">
        <v>2110499</v>
      </c>
      <c r="B291" s="255" t="s">
        <v>964</v>
      </c>
      <c r="C291" s="132">
        <v>47</v>
      </c>
    </row>
    <row r="292" spans="1:3" ht="14.25" customHeight="1">
      <c r="A292" s="134">
        <v>21105</v>
      </c>
      <c r="B292" s="255" t="s">
        <v>965</v>
      </c>
      <c r="C292" s="132">
        <v>1312</v>
      </c>
    </row>
    <row r="293" spans="1:3" ht="14.25" customHeight="1">
      <c r="A293" s="134">
        <v>2110501</v>
      </c>
      <c r="B293" s="255" t="s">
        <v>966</v>
      </c>
      <c r="C293" s="132">
        <v>1137</v>
      </c>
    </row>
    <row r="294" spans="1:3" ht="14.25" customHeight="1">
      <c r="A294" s="134">
        <v>2110502</v>
      </c>
      <c r="B294" s="255" t="s">
        <v>967</v>
      </c>
      <c r="C294" s="132">
        <v>171</v>
      </c>
    </row>
    <row r="295" spans="1:3" ht="14.25" customHeight="1">
      <c r="A295" s="134">
        <v>2110503</v>
      </c>
      <c r="B295" s="255" t="s">
        <v>968</v>
      </c>
      <c r="C295" s="132">
        <v>4</v>
      </c>
    </row>
    <row r="296" spans="1:3" ht="14.25" customHeight="1">
      <c r="A296" s="134">
        <v>21106</v>
      </c>
      <c r="B296" s="255" t="s">
        <v>969</v>
      </c>
      <c r="C296" s="132">
        <v>7740</v>
      </c>
    </row>
    <row r="297" spans="1:3" ht="14.25" customHeight="1">
      <c r="A297" s="134">
        <v>2110602</v>
      </c>
      <c r="B297" s="255" t="s">
        <v>970</v>
      </c>
      <c r="C297" s="132">
        <v>7635</v>
      </c>
    </row>
    <row r="298" spans="1:3" ht="14.25" customHeight="1">
      <c r="A298" s="134">
        <v>2110699</v>
      </c>
      <c r="B298" s="255" t="s">
        <v>971</v>
      </c>
      <c r="C298" s="132">
        <v>105</v>
      </c>
    </row>
    <row r="299" spans="1:3" ht="14.25" customHeight="1">
      <c r="A299" s="134">
        <v>21110</v>
      </c>
      <c r="B299" s="255" t="s">
        <v>972</v>
      </c>
      <c r="C299" s="132">
        <v>500</v>
      </c>
    </row>
    <row r="300" spans="1:3" ht="14.25" customHeight="1">
      <c r="A300" s="134">
        <v>21199</v>
      </c>
      <c r="B300" s="255" t="s">
        <v>973</v>
      </c>
      <c r="C300" s="132">
        <v>715</v>
      </c>
    </row>
    <row r="301" spans="1:3" ht="14.25" customHeight="1">
      <c r="A301" s="134">
        <v>2119999</v>
      </c>
      <c r="B301" s="255" t="s">
        <v>974</v>
      </c>
      <c r="C301" s="132">
        <v>715</v>
      </c>
    </row>
    <row r="302" spans="1:3" ht="14.25" customHeight="1">
      <c r="A302" s="134">
        <v>212</v>
      </c>
      <c r="B302" s="255" t="s">
        <v>975</v>
      </c>
      <c r="C302" s="132">
        <v>6539</v>
      </c>
    </row>
    <row r="303" spans="1:3" ht="14.25" customHeight="1">
      <c r="A303" s="134">
        <v>21201</v>
      </c>
      <c r="B303" s="255" t="s">
        <v>976</v>
      </c>
      <c r="C303" s="132">
        <v>5715</v>
      </c>
    </row>
    <row r="304" spans="1:3" ht="14.25" customHeight="1">
      <c r="A304" s="134">
        <v>2120101</v>
      </c>
      <c r="B304" s="255" t="s">
        <v>732</v>
      </c>
      <c r="C304" s="132">
        <v>1095</v>
      </c>
    </row>
    <row r="305" spans="1:3" ht="14.25" customHeight="1">
      <c r="A305" s="134">
        <v>2120199</v>
      </c>
      <c r="B305" s="255" t="s">
        <v>977</v>
      </c>
      <c r="C305" s="132">
        <v>4620</v>
      </c>
    </row>
    <row r="306" spans="1:3" ht="14.25" customHeight="1">
      <c r="A306" s="134">
        <v>21203</v>
      </c>
      <c r="B306" s="255" t="s">
        <v>978</v>
      </c>
      <c r="C306" s="132">
        <v>5</v>
      </c>
    </row>
    <row r="307" spans="1:3" ht="14.25" customHeight="1">
      <c r="A307" s="134">
        <v>2120399</v>
      </c>
      <c r="B307" s="255" t="s">
        <v>979</v>
      </c>
      <c r="C307" s="132">
        <v>5</v>
      </c>
    </row>
    <row r="308" spans="1:3" ht="14.25" customHeight="1">
      <c r="A308" s="134">
        <v>21205</v>
      </c>
      <c r="B308" s="255" t="s">
        <v>980</v>
      </c>
      <c r="C308" s="132">
        <v>485</v>
      </c>
    </row>
    <row r="309" spans="1:3" ht="14.25" customHeight="1">
      <c r="A309" s="134">
        <v>2120501</v>
      </c>
      <c r="B309" s="255" t="s">
        <v>981</v>
      </c>
      <c r="C309" s="132">
        <v>485</v>
      </c>
    </row>
    <row r="310" spans="1:3" ht="14.25" customHeight="1">
      <c r="A310" s="134">
        <v>2129999</v>
      </c>
      <c r="B310" s="255" t="s">
        <v>982</v>
      </c>
      <c r="C310" s="132">
        <v>334</v>
      </c>
    </row>
    <row r="311" spans="1:3" ht="14.25" customHeight="1">
      <c r="A311" s="134">
        <v>213</v>
      </c>
      <c r="B311" s="255" t="s">
        <v>983</v>
      </c>
      <c r="C311" s="132">
        <v>94057</v>
      </c>
    </row>
    <row r="312" spans="1:3" ht="14.25" customHeight="1">
      <c r="A312" s="134">
        <v>21301</v>
      </c>
      <c r="B312" s="255" t="s">
        <v>984</v>
      </c>
      <c r="C312" s="132">
        <v>25765</v>
      </c>
    </row>
    <row r="313" spans="1:3" ht="14.25" customHeight="1">
      <c r="A313" s="134">
        <v>2130101</v>
      </c>
      <c r="B313" s="255" t="s">
        <v>732</v>
      </c>
      <c r="C313" s="132">
        <v>1054</v>
      </c>
    </row>
    <row r="314" spans="1:3" ht="14.25" customHeight="1">
      <c r="A314" s="134">
        <v>2130104</v>
      </c>
      <c r="B314" s="255" t="s">
        <v>734</v>
      </c>
      <c r="C314" s="132">
        <v>4353</v>
      </c>
    </row>
    <row r="315" spans="1:3" ht="14.25" customHeight="1">
      <c r="A315" s="134">
        <v>2130106</v>
      </c>
      <c r="B315" s="255" t="s">
        <v>985</v>
      </c>
      <c r="C315" s="132">
        <v>270</v>
      </c>
    </row>
    <row r="316" spans="1:3" ht="14.25" customHeight="1">
      <c r="A316" s="134">
        <v>2130108</v>
      </c>
      <c r="B316" s="255" t="s">
        <v>986</v>
      </c>
      <c r="C316" s="132">
        <v>349</v>
      </c>
    </row>
    <row r="317" spans="1:3" ht="14.25" customHeight="1">
      <c r="A317" s="134">
        <v>2130110</v>
      </c>
      <c r="B317" s="255" t="s">
        <v>987</v>
      </c>
      <c r="C317" s="132">
        <v>50</v>
      </c>
    </row>
    <row r="318" spans="1:3" ht="14.25" customHeight="1">
      <c r="A318" s="134">
        <v>2130124</v>
      </c>
      <c r="B318" s="255" t="s">
        <v>988</v>
      </c>
      <c r="C318" s="132">
        <v>200</v>
      </c>
    </row>
    <row r="319" spans="1:3" ht="14.25" customHeight="1">
      <c r="A319" s="134">
        <v>2130135</v>
      </c>
      <c r="B319" s="255" t="s">
        <v>989</v>
      </c>
      <c r="C319" s="132">
        <v>400</v>
      </c>
    </row>
    <row r="320" spans="1:3" ht="14.25" customHeight="1">
      <c r="A320" s="134">
        <v>2130142</v>
      </c>
      <c r="B320" s="255" t="s">
        <v>990</v>
      </c>
      <c r="C320" s="132">
        <v>900</v>
      </c>
    </row>
    <row r="321" spans="1:3" ht="14.25" customHeight="1">
      <c r="A321" s="134">
        <v>2130148</v>
      </c>
      <c r="B321" s="255" t="s">
        <v>991</v>
      </c>
      <c r="C321" s="132">
        <v>5</v>
      </c>
    </row>
    <row r="322" spans="1:3" ht="14.25" customHeight="1">
      <c r="A322" s="134">
        <v>2130153</v>
      </c>
      <c r="B322" s="255" t="s">
        <v>992</v>
      </c>
      <c r="C322" s="132">
        <v>1450</v>
      </c>
    </row>
    <row r="323" spans="1:3" ht="14.25" customHeight="1">
      <c r="A323" s="134">
        <v>2130199</v>
      </c>
      <c r="B323" s="255" t="s">
        <v>993</v>
      </c>
      <c r="C323" s="132">
        <v>16734</v>
      </c>
    </row>
    <row r="324" spans="1:3" ht="14.25" customHeight="1">
      <c r="A324" s="134">
        <v>21302</v>
      </c>
      <c r="B324" s="255" t="s">
        <v>994</v>
      </c>
      <c r="C324" s="132">
        <v>14921</v>
      </c>
    </row>
    <row r="325" spans="1:3" ht="14.25" customHeight="1">
      <c r="A325" s="134">
        <v>2130201</v>
      </c>
      <c r="B325" s="255" t="s">
        <v>732</v>
      </c>
      <c r="C325" s="132">
        <v>632</v>
      </c>
    </row>
    <row r="326" spans="1:3" ht="14.25" customHeight="1">
      <c r="A326" s="134">
        <v>2130204</v>
      </c>
      <c r="B326" s="255" t="s">
        <v>995</v>
      </c>
      <c r="C326" s="132">
        <v>1253</v>
      </c>
    </row>
    <row r="327" spans="1:3" ht="14.25" customHeight="1">
      <c r="A327" s="134">
        <v>2130205</v>
      </c>
      <c r="B327" s="255" t="s">
        <v>996</v>
      </c>
      <c r="C327" s="132">
        <v>7187</v>
      </c>
    </row>
    <row r="328" spans="1:3" ht="14.25" customHeight="1">
      <c r="A328" s="134">
        <v>2130207</v>
      </c>
      <c r="B328" s="255" t="s">
        <v>997</v>
      </c>
      <c r="C328" s="132">
        <v>175</v>
      </c>
    </row>
    <row r="329" spans="1:3" ht="14.25" customHeight="1">
      <c r="A329" s="134">
        <v>2130209</v>
      </c>
      <c r="B329" s="255" t="s">
        <v>998</v>
      </c>
      <c r="C329" s="132">
        <v>4124</v>
      </c>
    </row>
    <row r="330" spans="1:3" ht="14.25" customHeight="1">
      <c r="A330" s="134">
        <v>2130211</v>
      </c>
      <c r="B330" s="255" t="s">
        <v>999</v>
      </c>
      <c r="C330" s="132">
        <v>111</v>
      </c>
    </row>
    <row r="331" spans="1:3" ht="14.25" customHeight="1">
      <c r="A331" s="134">
        <v>2130212</v>
      </c>
      <c r="B331" s="255" t="s">
        <v>1000</v>
      </c>
      <c r="C331" s="132">
        <v>151</v>
      </c>
    </row>
    <row r="332" spans="1:3" ht="14.25" customHeight="1">
      <c r="A332" s="134">
        <v>2130213</v>
      </c>
      <c r="B332" s="255" t="s">
        <v>1001</v>
      </c>
      <c r="C332" s="132">
        <v>50</v>
      </c>
    </row>
    <row r="333" spans="1:3" ht="14.25" customHeight="1">
      <c r="A333" s="134">
        <v>2130226</v>
      </c>
      <c r="B333" s="255" t="s">
        <v>1002</v>
      </c>
      <c r="C333" s="132">
        <v>19</v>
      </c>
    </row>
    <row r="334" spans="1:3" ht="14.25" customHeight="1">
      <c r="A334" s="134">
        <v>2130234</v>
      </c>
      <c r="B334" s="255" t="s">
        <v>1003</v>
      </c>
      <c r="C334" s="132">
        <v>953</v>
      </c>
    </row>
    <row r="335" spans="1:3" ht="14.25" customHeight="1">
      <c r="A335" s="134">
        <v>2130299</v>
      </c>
      <c r="B335" s="255" t="s">
        <v>1004</v>
      </c>
      <c r="C335" s="132">
        <v>266</v>
      </c>
    </row>
    <row r="336" spans="1:3" ht="14.25" customHeight="1">
      <c r="A336" s="134">
        <v>21303</v>
      </c>
      <c r="B336" s="255" t="s">
        <v>1005</v>
      </c>
      <c r="C336" s="132">
        <v>11342</v>
      </c>
    </row>
    <row r="337" spans="1:3" ht="14.25" customHeight="1">
      <c r="A337" s="134">
        <v>2130301</v>
      </c>
      <c r="B337" s="255" t="s">
        <v>732</v>
      </c>
      <c r="C337" s="132">
        <v>604</v>
      </c>
    </row>
    <row r="338" spans="1:3" ht="14.25" customHeight="1">
      <c r="A338" s="134">
        <v>2130305</v>
      </c>
      <c r="B338" s="255" t="s">
        <v>1006</v>
      </c>
      <c r="C338" s="132">
        <v>5036</v>
      </c>
    </row>
    <row r="339" spans="1:3" ht="14.25" customHeight="1">
      <c r="A339" s="134">
        <v>2130306</v>
      </c>
      <c r="B339" s="255" t="s">
        <v>1007</v>
      </c>
      <c r="C339" s="132">
        <v>185</v>
      </c>
    </row>
    <row r="340" spans="1:3" ht="14.25" customHeight="1">
      <c r="A340" s="134">
        <v>2130308</v>
      </c>
      <c r="B340" s="255" t="s">
        <v>1008</v>
      </c>
      <c r="C340" s="132">
        <v>200</v>
      </c>
    </row>
    <row r="341" spans="1:3" ht="14.25" customHeight="1">
      <c r="A341" s="134">
        <v>2130310</v>
      </c>
      <c r="B341" s="255" t="s">
        <v>1009</v>
      </c>
      <c r="C341" s="132">
        <v>937</v>
      </c>
    </row>
    <row r="342" spans="1:3" ht="14.25" customHeight="1">
      <c r="A342" s="134">
        <v>2130313</v>
      </c>
      <c r="B342" s="255" t="s">
        <v>1010</v>
      </c>
      <c r="C342" s="132">
        <v>100</v>
      </c>
    </row>
    <row r="343" spans="1:3" ht="14.25" customHeight="1">
      <c r="A343" s="134">
        <v>2130315</v>
      </c>
      <c r="B343" s="255" t="s">
        <v>1011</v>
      </c>
      <c r="C343" s="132">
        <v>3301</v>
      </c>
    </row>
    <row r="344" spans="1:3" ht="14.25" customHeight="1">
      <c r="A344" s="134">
        <v>2130316</v>
      </c>
      <c r="B344" s="255" t="s">
        <v>1012</v>
      </c>
      <c r="C344" s="132">
        <v>443</v>
      </c>
    </row>
    <row r="345" spans="1:3" ht="14.25" customHeight="1">
      <c r="A345" s="134">
        <v>2130399</v>
      </c>
      <c r="B345" s="255" t="s">
        <v>1013</v>
      </c>
      <c r="C345" s="132">
        <v>536</v>
      </c>
    </row>
    <row r="346" spans="1:3" ht="14.25" customHeight="1">
      <c r="A346" s="134">
        <v>21305</v>
      </c>
      <c r="B346" s="255" t="s">
        <v>1458</v>
      </c>
      <c r="C346" s="132">
        <v>24955</v>
      </c>
    </row>
    <row r="347" spans="1:3" ht="14.25" customHeight="1">
      <c r="A347" s="134">
        <v>2130501</v>
      </c>
      <c r="B347" s="255" t="s">
        <v>732</v>
      </c>
      <c r="C347" s="132">
        <v>194</v>
      </c>
    </row>
    <row r="348" spans="1:3" ht="14.25" customHeight="1">
      <c r="A348" s="134">
        <v>2130504</v>
      </c>
      <c r="B348" s="255" t="s">
        <v>1014</v>
      </c>
      <c r="C348" s="132">
        <v>17045</v>
      </c>
    </row>
    <row r="349" spans="1:3" ht="14.25" customHeight="1">
      <c r="A349" s="134">
        <v>2130550</v>
      </c>
      <c r="B349" s="255" t="s">
        <v>734</v>
      </c>
      <c r="C349" s="132">
        <v>140</v>
      </c>
    </row>
    <row r="350" spans="1:3" ht="14.25" customHeight="1">
      <c r="A350" s="134">
        <v>2130599</v>
      </c>
      <c r="B350" s="255" t="s">
        <v>1459</v>
      </c>
      <c r="C350" s="132">
        <v>7576</v>
      </c>
    </row>
    <row r="351" spans="1:3" ht="14.25" customHeight="1">
      <c r="A351" s="134">
        <v>21307</v>
      </c>
      <c r="B351" s="255" t="s">
        <v>1015</v>
      </c>
      <c r="C351" s="132">
        <v>14859</v>
      </c>
    </row>
    <row r="352" spans="1:3" ht="14.25" customHeight="1">
      <c r="A352" s="134">
        <v>2130701</v>
      </c>
      <c r="B352" s="255" t="s">
        <v>1016</v>
      </c>
      <c r="C352" s="132">
        <v>6070</v>
      </c>
    </row>
    <row r="353" spans="1:3" ht="14.25" customHeight="1">
      <c r="A353" s="134">
        <v>2130705</v>
      </c>
      <c r="B353" s="255" t="s">
        <v>1017</v>
      </c>
      <c r="C353" s="132">
        <v>8789</v>
      </c>
    </row>
    <row r="354" spans="1:3" ht="14.25" customHeight="1">
      <c r="A354" s="134">
        <v>21308</v>
      </c>
      <c r="B354" s="255" t="s">
        <v>1018</v>
      </c>
      <c r="C354" s="132">
        <v>2215</v>
      </c>
    </row>
    <row r="355" spans="1:3" ht="14.25" customHeight="1">
      <c r="A355" s="134">
        <v>2130803</v>
      </c>
      <c r="B355" s="255" t="s">
        <v>1019</v>
      </c>
      <c r="C355" s="132">
        <v>1022</v>
      </c>
    </row>
    <row r="356" spans="1:3" ht="14.25" customHeight="1">
      <c r="A356" s="134">
        <v>2130804</v>
      </c>
      <c r="B356" s="255" t="s">
        <v>1020</v>
      </c>
      <c r="C356" s="132">
        <v>1193</v>
      </c>
    </row>
    <row r="357" spans="1:3" ht="14.25" customHeight="1">
      <c r="A357" s="134">
        <v>214</v>
      </c>
      <c r="B357" s="255" t="s">
        <v>1021</v>
      </c>
      <c r="C357" s="132">
        <v>18358</v>
      </c>
    </row>
    <row r="358" spans="1:3" ht="14.25" customHeight="1">
      <c r="A358" s="134">
        <v>21401</v>
      </c>
      <c r="B358" s="255" t="s">
        <v>1022</v>
      </c>
      <c r="C358" s="132">
        <v>11982</v>
      </c>
    </row>
    <row r="359" spans="1:3" ht="14.25" customHeight="1">
      <c r="A359" s="134">
        <v>2140101</v>
      </c>
      <c r="B359" s="255" t="s">
        <v>732</v>
      </c>
      <c r="C359" s="132">
        <v>346</v>
      </c>
    </row>
    <row r="360" spans="1:3" ht="14.25" customHeight="1">
      <c r="A360" s="134">
        <v>2140104</v>
      </c>
      <c r="B360" s="255" t="s">
        <v>1023</v>
      </c>
      <c r="C360" s="132">
        <v>10</v>
      </c>
    </row>
    <row r="361" spans="1:3" ht="14.25" customHeight="1">
      <c r="A361" s="134">
        <v>2140106</v>
      </c>
      <c r="B361" s="255" t="s">
        <v>1024</v>
      </c>
      <c r="C361" s="132">
        <v>7867</v>
      </c>
    </row>
    <row r="362" spans="1:3" ht="14.25" customHeight="1">
      <c r="A362" s="134">
        <v>2140112</v>
      </c>
      <c r="B362" s="255" t="s">
        <v>1025</v>
      </c>
      <c r="C362" s="132">
        <v>2234</v>
      </c>
    </row>
    <row r="363" spans="1:3" ht="14.25" customHeight="1">
      <c r="A363" s="134">
        <v>2140136</v>
      </c>
      <c r="B363" s="255" t="s">
        <v>1026</v>
      </c>
      <c r="C363" s="132">
        <v>816</v>
      </c>
    </row>
    <row r="364" spans="1:3" ht="14.25" customHeight="1">
      <c r="A364" s="134">
        <v>2140199</v>
      </c>
      <c r="B364" s="255" t="s">
        <v>1027</v>
      </c>
      <c r="C364" s="132">
        <v>709</v>
      </c>
    </row>
    <row r="365" spans="1:3" ht="14.25" customHeight="1">
      <c r="A365" s="134">
        <v>21406</v>
      </c>
      <c r="B365" s="255" t="s">
        <v>1028</v>
      </c>
      <c r="C365" s="132">
        <v>5376</v>
      </c>
    </row>
    <row r="366" spans="1:3" ht="14.25" customHeight="1">
      <c r="A366" s="134">
        <v>2140601</v>
      </c>
      <c r="B366" s="255" t="s">
        <v>1029</v>
      </c>
      <c r="C366" s="132">
        <v>5376</v>
      </c>
    </row>
    <row r="367" spans="1:3" ht="14.25" customHeight="1">
      <c r="A367" s="134">
        <v>21499</v>
      </c>
      <c r="B367" s="255" t="s">
        <v>1030</v>
      </c>
      <c r="C367" s="132">
        <v>1000</v>
      </c>
    </row>
    <row r="368" spans="1:3" ht="14.25" customHeight="1">
      <c r="A368" s="134">
        <v>2149901</v>
      </c>
      <c r="B368" s="255" t="s">
        <v>1031</v>
      </c>
      <c r="C368" s="132">
        <v>1000</v>
      </c>
    </row>
    <row r="369" spans="1:3" ht="14.25" customHeight="1">
      <c r="A369" s="134">
        <v>215</v>
      </c>
      <c r="B369" s="255" t="s">
        <v>1032</v>
      </c>
      <c r="C369" s="132">
        <v>1409</v>
      </c>
    </row>
    <row r="370" spans="1:3" ht="14.25" customHeight="1">
      <c r="A370" s="134">
        <v>21508</v>
      </c>
      <c r="B370" s="255" t="s">
        <v>1033</v>
      </c>
      <c r="C370" s="132">
        <v>421</v>
      </c>
    </row>
    <row r="371" spans="1:3" ht="14.25" customHeight="1">
      <c r="A371" s="134">
        <v>2150801</v>
      </c>
      <c r="B371" s="255" t="s">
        <v>732</v>
      </c>
      <c r="C371" s="132">
        <v>189</v>
      </c>
    </row>
    <row r="372" spans="1:3" ht="14.25" customHeight="1">
      <c r="A372" s="134">
        <v>2150805</v>
      </c>
      <c r="B372" s="255" t="s">
        <v>1034</v>
      </c>
      <c r="C372" s="132">
        <v>209</v>
      </c>
    </row>
    <row r="373" spans="1:3" ht="14.25" customHeight="1">
      <c r="A373" s="134">
        <v>2150899</v>
      </c>
      <c r="B373" s="255" t="s">
        <v>1035</v>
      </c>
      <c r="C373" s="132">
        <v>23</v>
      </c>
    </row>
    <row r="374" spans="1:3" ht="14.25" customHeight="1">
      <c r="A374" s="134">
        <v>21599</v>
      </c>
      <c r="B374" s="255" t="s">
        <v>1036</v>
      </c>
      <c r="C374" s="132">
        <v>988</v>
      </c>
    </row>
    <row r="375" spans="1:3" ht="14.25" customHeight="1">
      <c r="A375" s="134">
        <v>2159999</v>
      </c>
      <c r="B375" s="255" t="s">
        <v>1037</v>
      </c>
      <c r="C375" s="132">
        <v>988</v>
      </c>
    </row>
    <row r="376" spans="1:3" ht="14.25" customHeight="1">
      <c r="A376" s="134">
        <v>216</v>
      </c>
      <c r="B376" s="255" t="s">
        <v>1038</v>
      </c>
      <c r="C376" s="132">
        <v>1972</v>
      </c>
    </row>
    <row r="377" spans="1:3" ht="14.25" customHeight="1">
      <c r="A377" s="134">
        <v>21602</v>
      </c>
      <c r="B377" s="255" t="s">
        <v>1039</v>
      </c>
      <c r="C377" s="132">
        <v>1972</v>
      </c>
    </row>
    <row r="378" spans="1:3" ht="14.25" customHeight="1">
      <c r="A378" s="134">
        <v>2160201</v>
      </c>
      <c r="B378" s="255" t="s">
        <v>732</v>
      </c>
      <c r="C378" s="132">
        <v>286</v>
      </c>
    </row>
    <row r="379" spans="1:3" ht="14.25" customHeight="1">
      <c r="A379" s="134">
        <v>2160299</v>
      </c>
      <c r="B379" s="255" t="s">
        <v>1040</v>
      </c>
      <c r="C379" s="132">
        <v>1686</v>
      </c>
    </row>
    <row r="380" spans="1:3" ht="14.25" customHeight="1">
      <c r="A380" s="134">
        <v>220</v>
      </c>
      <c r="B380" s="255" t="s">
        <v>1041</v>
      </c>
      <c r="C380" s="132">
        <v>3146</v>
      </c>
    </row>
    <row r="381" spans="1:3" ht="14.25" customHeight="1">
      <c r="A381" s="134">
        <v>22001</v>
      </c>
      <c r="B381" s="255" t="s">
        <v>1042</v>
      </c>
      <c r="C381" s="132">
        <v>2912</v>
      </c>
    </row>
    <row r="382" spans="1:3" ht="14.25" customHeight="1">
      <c r="A382" s="134">
        <v>2200101</v>
      </c>
      <c r="B382" s="255" t="s">
        <v>732</v>
      </c>
      <c r="C382" s="132">
        <v>470</v>
      </c>
    </row>
    <row r="383" spans="1:3" ht="14.25" customHeight="1">
      <c r="A383" s="134">
        <v>2200102</v>
      </c>
      <c r="B383" s="255" t="s">
        <v>737</v>
      </c>
      <c r="C383" s="132">
        <v>30</v>
      </c>
    </row>
    <row r="384" spans="1:3" ht="14.25" customHeight="1">
      <c r="A384" s="134">
        <v>2200104</v>
      </c>
      <c r="B384" s="255" t="s">
        <v>1043</v>
      </c>
      <c r="C384" s="132">
        <v>120</v>
      </c>
    </row>
    <row r="385" spans="1:3" ht="14.25" customHeight="1">
      <c r="A385" s="134">
        <v>2200106</v>
      </c>
      <c r="B385" s="255" t="s">
        <v>1044</v>
      </c>
      <c r="C385" s="132">
        <v>80</v>
      </c>
    </row>
    <row r="386" spans="1:3" ht="14.25" customHeight="1">
      <c r="A386" s="134">
        <v>2200112</v>
      </c>
      <c r="B386" s="255" t="s">
        <v>1045</v>
      </c>
      <c r="C386" s="132">
        <v>87</v>
      </c>
    </row>
    <row r="387" spans="1:3" ht="14.25" customHeight="1">
      <c r="A387" s="134">
        <v>2200150</v>
      </c>
      <c r="B387" s="255" t="s">
        <v>734</v>
      </c>
      <c r="C387" s="132">
        <v>1407</v>
      </c>
    </row>
    <row r="388" spans="1:3" ht="14.25" customHeight="1">
      <c r="A388" s="134">
        <v>2200199</v>
      </c>
      <c r="B388" s="255" t="s">
        <v>1046</v>
      </c>
      <c r="C388" s="132">
        <v>718</v>
      </c>
    </row>
    <row r="389" spans="1:3" ht="14.25" customHeight="1">
      <c r="A389" s="134">
        <v>22005</v>
      </c>
      <c r="B389" s="255" t="s">
        <v>1047</v>
      </c>
      <c r="C389" s="132">
        <v>234</v>
      </c>
    </row>
    <row r="390" spans="1:3" ht="14.25" customHeight="1">
      <c r="A390" s="134">
        <v>2200504</v>
      </c>
      <c r="B390" s="255" t="s">
        <v>1048</v>
      </c>
      <c r="C390" s="132">
        <v>194</v>
      </c>
    </row>
    <row r="391" spans="1:3" ht="14.25" customHeight="1">
      <c r="A391" s="134">
        <v>2200508</v>
      </c>
      <c r="B391" s="255" t="s">
        <v>1049</v>
      </c>
      <c r="C391" s="132">
        <v>10</v>
      </c>
    </row>
    <row r="392" spans="1:3" ht="14.25" customHeight="1">
      <c r="A392" s="134">
        <v>2200599</v>
      </c>
      <c r="B392" s="255" t="s">
        <v>1050</v>
      </c>
      <c r="C392" s="132">
        <v>30</v>
      </c>
    </row>
    <row r="393" spans="1:3" ht="14.25" customHeight="1">
      <c r="A393" s="134">
        <v>221</v>
      </c>
      <c r="B393" s="255" t="s">
        <v>1051</v>
      </c>
      <c r="C393" s="132">
        <v>26084</v>
      </c>
    </row>
    <row r="394" spans="1:3" ht="14.25" customHeight="1">
      <c r="A394" s="134">
        <v>22101</v>
      </c>
      <c r="B394" s="255" t="s">
        <v>1052</v>
      </c>
      <c r="C394" s="132">
        <v>10426</v>
      </c>
    </row>
    <row r="395" spans="1:3" ht="14.25" customHeight="1">
      <c r="A395" s="134">
        <v>2210102</v>
      </c>
      <c r="B395" s="255" t="s">
        <v>1053</v>
      </c>
      <c r="C395" s="258">
        <v>177</v>
      </c>
    </row>
    <row r="396" spans="1:3" ht="14.25" customHeight="1">
      <c r="A396" s="134">
        <v>2210103</v>
      </c>
      <c r="B396" s="255" t="s">
        <v>1054</v>
      </c>
      <c r="C396" s="132">
        <v>878</v>
      </c>
    </row>
    <row r="397" spans="1:3" ht="14.25" customHeight="1">
      <c r="A397" s="134">
        <v>2210105</v>
      </c>
      <c r="B397" s="255" t="s">
        <v>1055</v>
      </c>
      <c r="C397" s="132">
        <v>115</v>
      </c>
    </row>
    <row r="398" spans="1:3" ht="14.25" customHeight="1">
      <c r="A398" s="134">
        <v>2210106</v>
      </c>
      <c r="B398" s="255" t="s">
        <v>1056</v>
      </c>
      <c r="C398" s="132">
        <v>2800</v>
      </c>
    </row>
    <row r="399" spans="1:3" ht="14.25" customHeight="1">
      <c r="A399" s="134">
        <v>2210107</v>
      </c>
      <c r="B399" s="255" t="s">
        <v>1057</v>
      </c>
      <c r="C399" s="132">
        <v>29</v>
      </c>
    </row>
    <row r="400" spans="1:3" ht="14.25" customHeight="1">
      <c r="A400" s="134">
        <v>2210108</v>
      </c>
      <c r="B400" s="255" t="s">
        <v>1058</v>
      </c>
      <c r="C400" s="132">
        <v>4331</v>
      </c>
    </row>
    <row r="401" spans="1:3" ht="14.25" customHeight="1">
      <c r="A401" s="134">
        <v>2210110</v>
      </c>
      <c r="B401" s="255" t="s">
        <v>1059</v>
      </c>
      <c r="C401" s="132">
        <v>750</v>
      </c>
    </row>
    <row r="402" spans="1:3" ht="14.25" customHeight="1">
      <c r="A402" s="134">
        <v>2210199</v>
      </c>
      <c r="B402" s="255" t="s">
        <v>1060</v>
      </c>
      <c r="C402" s="132">
        <v>1346</v>
      </c>
    </row>
    <row r="403" spans="1:3" ht="14.25" customHeight="1">
      <c r="A403" s="134">
        <v>22102</v>
      </c>
      <c r="B403" s="255" t="s">
        <v>1061</v>
      </c>
      <c r="C403" s="132">
        <v>15658</v>
      </c>
    </row>
    <row r="404" spans="1:3" ht="14.25" customHeight="1">
      <c r="A404" s="134">
        <v>2210201</v>
      </c>
      <c r="B404" s="255" t="s">
        <v>1062</v>
      </c>
      <c r="C404" s="132">
        <v>15658</v>
      </c>
    </row>
    <row r="405" spans="1:3" ht="14.25" customHeight="1">
      <c r="A405" s="134">
        <v>224</v>
      </c>
      <c r="B405" s="255" t="s">
        <v>1063</v>
      </c>
      <c r="C405" s="132">
        <v>6553</v>
      </c>
    </row>
    <row r="406" spans="1:3" ht="14.25" customHeight="1">
      <c r="A406" s="134">
        <v>22401</v>
      </c>
      <c r="B406" s="255" t="s">
        <v>1064</v>
      </c>
      <c r="C406" s="132">
        <v>3472</v>
      </c>
    </row>
    <row r="407" spans="1:3" ht="14.25" customHeight="1">
      <c r="A407" s="134">
        <v>2240101</v>
      </c>
      <c r="B407" s="255" t="s">
        <v>732</v>
      </c>
      <c r="C407" s="132">
        <v>663</v>
      </c>
    </row>
    <row r="408" spans="1:3" ht="14.25" customHeight="1">
      <c r="A408" s="134">
        <v>2240108</v>
      </c>
      <c r="B408" s="255" t="s">
        <v>1065</v>
      </c>
      <c r="C408" s="258">
        <v>718</v>
      </c>
    </row>
    <row r="409" spans="1:3" ht="14.25" customHeight="1">
      <c r="A409" s="134">
        <v>2240150</v>
      </c>
      <c r="B409" s="255" t="s">
        <v>734</v>
      </c>
      <c r="C409" s="132">
        <v>465</v>
      </c>
    </row>
    <row r="410" spans="1:3" ht="14.25" customHeight="1">
      <c r="A410" s="134">
        <v>2240199</v>
      </c>
      <c r="B410" s="255" t="s">
        <v>1066</v>
      </c>
      <c r="C410" s="132">
        <v>1626</v>
      </c>
    </row>
    <row r="411" spans="1:3" ht="14.25" customHeight="1">
      <c r="A411" s="134">
        <v>22402</v>
      </c>
      <c r="B411" s="255" t="s">
        <v>1067</v>
      </c>
      <c r="C411" s="132">
        <v>996</v>
      </c>
    </row>
    <row r="412" spans="1:3" ht="14.25" customHeight="1">
      <c r="A412" s="134">
        <v>2240299</v>
      </c>
      <c r="B412" s="255" t="s">
        <v>1068</v>
      </c>
      <c r="C412" s="132">
        <v>996</v>
      </c>
    </row>
    <row r="413" spans="1:3" ht="14.25" customHeight="1">
      <c r="A413" s="134">
        <v>22406</v>
      </c>
      <c r="B413" s="255" t="s">
        <v>1069</v>
      </c>
      <c r="C413" s="132">
        <v>1975</v>
      </c>
    </row>
    <row r="414" spans="1:3" ht="14.25" customHeight="1">
      <c r="A414" s="134">
        <v>2240601</v>
      </c>
      <c r="B414" s="255" t="s">
        <v>1070</v>
      </c>
      <c r="C414" s="132">
        <v>1975</v>
      </c>
    </row>
    <row r="415" spans="1:3" ht="14.25" customHeight="1">
      <c r="A415" s="134">
        <v>22407</v>
      </c>
      <c r="B415" s="255" t="s">
        <v>1071</v>
      </c>
      <c r="C415" s="132">
        <v>110</v>
      </c>
    </row>
    <row r="416" spans="1:3" ht="14.25" customHeight="1">
      <c r="A416" s="134">
        <v>2240703</v>
      </c>
      <c r="B416" s="255" t="s">
        <v>1072</v>
      </c>
      <c r="C416" s="132">
        <v>99</v>
      </c>
    </row>
    <row r="417" spans="1:3" ht="14.25" customHeight="1">
      <c r="A417" s="134">
        <v>2240704</v>
      </c>
      <c r="B417" s="255" t="s">
        <v>1073</v>
      </c>
      <c r="C417" s="132">
        <v>11</v>
      </c>
    </row>
    <row r="418" spans="1:3" ht="14.25" customHeight="1">
      <c r="A418" s="134">
        <v>227</v>
      </c>
      <c r="B418" s="255" t="s">
        <v>1074</v>
      </c>
      <c r="C418" s="132">
        <v>6000</v>
      </c>
    </row>
    <row r="419" spans="1:3" ht="14.25" customHeight="1">
      <c r="A419" s="134">
        <v>229</v>
      </c>
      <c r="B419" s="255" t="s">
        <v>1075</v>
      </c>
      <c r="C419" s="132">
        <v>22811</v>
      </c>
    </row>
    <row r="420" spans="1:3" ht="14.25" customHeight="1">
      <c r="A420" s="134">
        <v>22902</v>
      </c>
      <c r="B420" s="255" t="s">
        <v>1076</v>
      </c>
      <c r="C420" s="132">
        <v>22311</v>
      </c>
    </row>
    <row r="421" spans="1:3" ht="14.25" customHeight="1">
      <c r="A421" s="134">
        <v>22999</v>
      </c>
      <c r="B421" s="255" t="s">
        <v>1077</v>
      </c>
      <c r="C421" s="132">
        <v>500</v>
      </c>
    </row>
    <row r="422" spans="1:3" ht="14.25" customHeight="1">
      <c r="A422" s="134">
        <v>232</v>
      </c>
      <c r="B422" s="255" t="s">
        <v>715</v>
      </c>
      <c r="C422" s="132">
        <v>17147</v>
      </c>
    </row>
    <row r="423" spans="1:3" ht="14.25" customHeight="1">
      <c r="A423" s="134">
        <v>23203</v>
      </c>
      <c r="B423" s="255" t="s">
        <v>1078</v>
      </c>
      <c r="C423" s="132">
        <v>17147</v>
      </c>
    </row>
    <row r="424" spans="1:3" ht="14.25" customHeight="1">
      <c r="A424" s="134">
        <v>2320301</v>
      </c>
      <c r="B424" s="255" t="s">
        <v>1079</v>
      </c>
      <c r="C424" s="132">
        <v>16883</v>
      </c>
    </row>
    <row r="425" spans="1:3" ht="14.25" customHeight="1">
      <c r="A425" s="134">
        <v>2320303</v>
      </c>
      <c r="B425" s="255" t="s">
        <v>1080</v>
      </c>
      <c r="C425" s="132">
        <v>264</v>
      </c>
    </row>
    <row r="426" spans="1:3" ht="14.25" customHeight="1">
      <c r="A426" s="134">
        <v>233</v>
      </c>
      <c r="B426" s="255" t="s">
        <v>717</v>
      </c>
      <c r="C426" s="132">
        <v>5</v>
      </c>
    </row>
    <row r="427" spans="1:3" ht="14.25" customHeight="1">
      <c r="A427" s="134">
        <v>23303</v>
      </c>
      <c r="B427" s="255" t="s">
        <v>1081</v>
      </c>
      <c r="C427" s="132">
        <v>5</v>
      </c>
    </row>
  </sheetData>
  <sheetProtection/>
  <mergeCells count="2">
    <mergeCell ref="A1:C1"/>
    <mergeCell ref="A2:C2"/>
  </mergeCells>
  <printOptions horizontalCentered="1"/>
  <pageMargins left="0.24" right="0.24" top="0.51" bottom="0.59" header="0.79" footer="0.24"/>
  <pageSetup blackAndWhite="1" errors="blank" horizontalDpi="600" verticalDpi="600" orientation="portrait" paperSize="9"/>
  <headerFooter scaleWithDoc="0" alignWithMargins="0">
    <oddFooter xml:space="preserve">&amp;C &amp;P </oddFooter>
  </headerFooter>
</worksheet>
</file>

<file path=xl/worksheets/sheet15.xml><?xml version="1.0" encoding="utf-8"?>
<worksheet xmlns="http://schemas.openxmlformats.org/spreadsheetml/2006/main" xmlns:r="http://schemas.openxmlformats.org/officeDocument/2006/relationships">
  <sheetPr>
    <tabColor indexed="25"/>
  </sheetPr>
  <dimension ref="A1:D28"/>
  <sheetViews>
    <sheetView showZeros="0" zoomScale="115" zoomScaleNormal="115" zoomScaleSheetLayoutView="100" zoomScalePageLayoutView="0" workbookViewId="0" topLeftCell="A1">
      <selection activeCell="I14" sqref="I14"/>
    </sheetView>
  </sheetViews>
  <sheetFormatPr defaultColWidth="9.00390625" defaultRowHeight="12.75" customHeight="1"/>
  <cols>
    <col min="1" max="1" width="25.875" style="233" customWidth="1"/>
    <col min="2" max="2" width="15.25390625" style="234" customWidth="1"/>
    <col min="3" max="3" width="16.375" style="234" customWidth="1"/>
    <col min="4" max="4" width="17.875" style="234" customWidth="1"/>
    <col min="5" max="16384" width="9.00390625" style="233" customWidth="1"/>
  </cols>
  <sheetData>
    <row r="1" spans="1:4" ht="20.25" customHeight="1">
      <c r="A1" s="591" t="s">
        <v>1082</v>
      </c>
      <c r="B1" s="591"/>
      <c r="C1" s="591"/>
      <c r="D1" s="591"/>
    </row>
    <row r="2" spans="1:4" ht="29.25" customHeight="1">
      <c r="A2" s="593" t="s">
        <v>727</v>
      </c>
      <c r="B2" s="593"/>
      <c r="C2" s="593"/>
      <c r="D2" s="593"/>
    </row>
    <row r="3" spans="1:4" ht="18" customHeight="1">
      <c r="A3" s="602" t="s">
        <v>1083</v>
      </c>
      <c r="B3" s="602"/>
      <c r="C3" s="602"/>
      <c r="D3" s="602"/>
    </row>
    <row r="4" spans="1:4" ht="21" customHeight="1">
      <c r="A4" s="603"/>
      <c r="B4" s="603"/>
      <c r="C4" s="603"/>
      <c r="D4" s="235" t="s">
        <v>2</v>
      </c>
    </row>
    <row r="5" spans="1:4" s="232" customFormat="1" ht="24" customHeight="1">
      <c r="A5" s="607" t="s">
        <v>1084</v>
      </c>
      <c r="B5" s="604" t="s">
        <v>1085</v>
      </c>
      <c r="C5" s="604"/>
      <c r="D5" s="604"/>
    </row>
    <row r="6" spans="1:4" s="232" customFormat="1" ht="24" customHeight="1">
      <c r="A6" s="607"/>
      <c r="B6" s="236" t="s">
        <v>1086</v>
      </c>
      <c r="C6" s="236" t="s">
        <v>1087</v>
      </c>
      <c r="D6" s="236" t="s">
        <v>1088</v>
      </c>
    </row>
    <row r="7" spans="1:4" ht="24" customHeight="1">
      <c r="A7" s="237" t="s">
        <v>62</v>
      </c>
      <c r="B7" s="238">
        <f>SUM(B8:B27)</f>
        <v>499894</v>
      </c>
      <c r="C7" s="238">
        <f>SUM(C8:C27)</f>
        <v>219100</v>
      </c>
      <c r="D7" s="238">
        <v>280794</v>
      </c>
    </row>
    <row r="8" spans="1:4" ht="19.5" customHeight="1">
      <c r="A8" s="239" t="s">
        <v>35</v>
      </c>
      <c r="B8" s="130">
        <v>40612</v>
      </c>
      <c r="C8" s="240">
        <v>29506</v>
      </c>
      <c r="D8" s="241">
        <v>11106</v>
      </c>
    </row>
    <row r="9" spans="1:4" ht="19.5" customHeight="1">
      <c r="A9" s="239" t="s">
        <v>36</v>
      </c>
      <c r="B9" s="242">
        <v>15163</v>
      </c>
      <c r="C9" s="240">
        <v>10088</v>
      </c>
      <c r="D9" s="241">
        <v>5075</v>
      </c>
    </row>
    <row r="10" spans="1:4" ht="19.5" customHeight="1">
      <c r="A10" s="239" t="s">
        <v>37</v>
      </c>
      <c r="B10" s="242">
        <v>103050</v>
      </c>
      <c r="C10" s="240">
        <v>76631</v>
      </c>
      <c r="D10" s="241">
        <v>26419</v>
      </c>
    </row>
    <row r="11" spans="1:4" ht="19.5" customHeight="1">
      <c r="A11" s="239" t="s">
        <v>38</v>
      </c>
      <c r="B11" s="242">
        <v>1155</v>
      </c>
      <c r="C11" s="240">
        <v>419</v>
      </c>
      <c r="D11" s="241">
        <v>736</v>
      </c>
    </row>
    <row r="12" spans="1:4" ht="19.5" customHeight="1">
      <c r="A12" s="239" t="s">
        <v>39</v>
      </c>
      <c r="B12" s="242">
        <v>6901</v>
      </c>
      <c r="C12" s="240">
        <v>3102</v>
      </c>
      <c r="D12" s="241">
        <v>3799</v>
      </c>
    </row>
    <row r="13" spans="1:4" ht="19.5" customHeight="1">
      <c r="A13" s="239" t="s">
        <v>40</v>
      </c>
      <c r="B13" s="242">
        <v>79442</v>
      </c>
      <c r="C13" s="240">
        <v>45183</v>
      </c>
      <c r="D13" s="241">
        <v>34259</v>
      </c>
    </row>
    <row r="14" spans="1:4" ht="19.5" customHeight="1">
      <c r="A14" s="239" t="s">
        <v>41</v>
      </c>
      <c r="B14" s="242">
        <v>34719</v>
      </c>
      <c r="C14" s="240">
        <v>19757</v>
      </c>
      <c r="D14" s="241">
        <v>14962</v>
      </c>
    </row>
    <row r="15" spans="1:4" ht="19.5" customHeight="1">
      <c r="A15" s="239" t="s">
        <v>42</v>
      </c>
      <c r="B15" s="242">
        <v>14771</v>
      </c>
      <c r="C15" s="240">
        <v>718</v>
      </c>
      <c r="D15" s="241">
        <v>14053</v>
      </c>
    </row>
    <row r="16" spans="1:4" ht="19.5" customHeight="1">
      <c r="A16" s="239" t="s">
        <v>43</v>
      </c>
      <c r="B16" s="242">
        <v>6539</v>
      </c>
      <c r="C16" s="240">
        <v>2285</v>
      </c>
      <c r="D16" s="241">
        <v>4254</v>
      </c>
    </row>
    <row r="17" spans="1:4" ht="19.5" customHeight="1">
      <c r="A17" s="239" t="s">
        <v>44</v>
      </c>
      <c r="B17" s="242">
        <v>94057</v>
      </c>
      <c r="C17" s="240">
        <v>9153</v>
      </c>
      <c r="D17" s="241">
        <v>84904</v>
      </c>
    </row>
    <row r="18" spans="1:4" ht="19.5" customHeight="1">
      <c r="A18" s="239" t="s">
        <v>45</v>
      </c>
      <c r="B18" s="242">
        <v>18358</v>
      </c>
      <c r="C18" s="240">
        <v>3000</v>
      </c>
      <c r="D18" s="241">
        <v>15358</v>
      </c>
    </row>
    <row r="19" spans="1:4" ht="19.5" customHeight="1">
      <c r="A19" s="239" t="s">
        <v>64</v>
      </c>
      <c r="B19" s="242">
        <v>1409</v>
      </c>
      <c r="C19" s="240">
        <v>187</v>
      </c>
      <c r="D19" s="241">
        <v>1222</v>
      </c>
    </row>
    <row r="20" spans="1:4" ht="19.5" customHeight="1">
      <c r="A20" s="239" t="s">
        <v>47</v>
      </c>
      <c r="B20" s="242">
        <v>1972</v>
      </c>
      <c r="C20" s="240">
        <v>286</v>
      </c>
      <c r="D20" s="241">
        <v>1686</v>
      </c>
    </row>
    <row r="21" spans="1:4" ht="19.5" customHeight="1">
      <c r="A21" s="239" t="s">
        <v>48</v>
      </c>
      <c r="B21" s="130">
        <v>3146</v>
      </c>
      <c r="C21" s="240">
        <v>2001</v>
      </c>
      <c r="D21" s="241">
        <v>1145</v>
      </c>
    </row>
    <row r="22" spans="1:4" ht="19.5" customHeight="1">
      <c r="A22" s="239" t="s">
        <v>49</v>
      </c>
      <c r="B22" s="242">
        <v>26084</v>
      </c>
      <c r="C22" s="240">
        <v>15658</v>
      </c>
      <c r="D22" s="241">
        <v>10426</v>
      </c>
    </row>
    <row r="23" spans="1:4" ht="19.5" customHeight="1">
      <c r="A23" s="239" t="s">
        <v>50</v>
      </c>
      <c r="B23" s="242">
        <v>6553</v>
      </c>
      <c r="C23" s="240">
        <v>1126</v>
      </c>
      <c r="D23" s="241">
        <v>5427</v>
      </c>
    </row>
    <row r="24" spans="1:4" ht="19.5" customHeight="1">
      <c r="A24" s="239" t="s">
        <v>1089</v>
      </c>
      <c r="B24" s="130">
        <v>6000</v>
      </c>
      <c r="C24" s="243"/>
      <c r="D24" s="241">
        <v>6000</v>
      </c>
    </row>
    <row r="25" spans="1:4" ht="19.5" customHeight="1">
      <c r="A25" s="244" t="s">
        <v>51</v>
      </c>
      <c r="B25" s="242">
        <v>22811</v>
      </c>
      <c r="C25" s="245"/>
      <c r="D25" s="241">
        <v>22811</v>
      </c>
    </row>
    <row r="26" spans="1:4" ht="19.5" customHeight="1">
      <c r="A26" s="239" t="s">
        <v>52</v>
      </c>
      <c r="B26" s="242">
        <v>17147</v>
      </c>
      <c r="C26" s="245"/>
      <c r="D26" s="241">
        <v>17147</v>
      </c>
    </row>
    <row r="27" spans="1:4" ht="19.5" customHeight="1">
      <c r="A27" s="239" t="s">
        <v>53</v>
      </c>
      <c r="B27" s="242">
        <v>5</v>
      </c>
      <c r="C27" s="245"/>
      <c r="D27" s="241">
        <v>5</v>
      </c>
    </row>
    <row r="28" spans="1:4" ht="52.5" customHeight="1">
      <c r="A28" s="605" t="s">
        <v>1090</v>
      </c>
      <c r="B28" s="606"/>
      <c r="C28" s="606"/>
      <c r="D28" s="606"/>
    </row>
  </sheetData>
  <sheetProtection/>
  <mergeCells count="7">
    <mergeCell ref="A1:D1"/>
    <mergeCell ref="A2:D2"/>
    <mergeCell ref="A3:D3"/>
    <mergeCell ref="A4:C4"/>
    <mergeCell ref="B5:D5"/>
    <mergeCell ref="A28:D28"/>
    <mergeCell ref="A5:A6"/>
  </mergeCells>
  <printOptions horizontalCentered="1"/>
  <pageMargins left="0.24" right="0.24"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16.xml><?xml version="1.0" encoding="utf-8"?>
<worksheet xmlns="http://schemas.openxmlformats.org/spreadsheetml/2006/main" xmlns:r="http://schemas.openxmlformats.org/officeDocument/2006/relationships">
  <sheetPr>
    <tabColor indexed="25"/>
  </sheetPr>
  <dimension ref="A1:C32"/>
  <sheetViews>
    <sheetView zoomScale="115" zoomScaleNormal="115" zoomScaleSheetLayoutView="100" zoomScalePageLayoutView="0" workbookViewId="0" topLeftCell="A1">
      <selection activeCell="A1" sqref="A1:IV16384"/>
    </sheetView>
  </sheetViews>
  <sheetFormatPr defaultColWidth="21.50390625" defaultRowHeight="19.5" customHeight="1"/>
  <cols>
    <col min="1" max="1" width="25.875" style="218" customWidth="1"/>
    <col min="2" max="2" width="26.50390625" style="218" customWidth="1"/>
    <col min="3" max="3" width="24.50390625" style="220" customWidth="1"/>
    <col min="4" max="16384" width="21.50390625" style="218" customWidth="1"/>
  </cols>
  <sheetData>
    <row r="1" spans="1:3" ht="19.5" customHeight="1">
      <c r="A1" s="572" t="s">
        <v>1091</v>
      </c>
      <c r="B1" s="572"/>
      <c r="C1" s="573"/>
    </row>
    <row r="2" spans="1:3" s="219" customFormat="1" ht="45.75" customHeight="1">
      <c r="A2" s="608" t="s">
        <v>1092</v>
      </c>
      <c r="B2" s="608"/>
      <c r="C2" s="608"/>
    </row>
    <row r="3" spans="1:3" s="219" customFormat="1" ht="21" customHeight="1">
      <c r="A3" s="609" t="s">
        <v>1093</v>
      </c>
      <c r="B3" s="609"/>
      <c r="C3" s="609"/>
    </row>
    <row r="4" spans="1:3" ht="19.5" customHeight="1">
      <c r="A4" s="221"/>
      <c r="B4" s="221"/>
      <c r="C4" s="192" t="s">
        <v>2</v>
      </c>
    </row>
    <row r="5" spans="1:3" ht="19.5" customHeight="1">
      <c r="A5" s="222" t="s">
        <v>1094</v>
      </c>
      <c r="B5" s="223" t="s">
        <v>1095</v>
      </c>
      <c r="C5" s="222" t="s">
        <v>1096</v>
      </c>
    </row>
    <row r="6" spans="1:3" ht="18" customHeight="1">
      <c r="A6" s="224" t="s">
        <v>1097</v>
      </c>
      <c r="B6" s="224"/>
      <c r="C6" s="225">
        <f>C7+C12+C22+C25+C28+C30</f>
        <v>219100</v>
      </c>
    </row>
    <row r="7" spans="1:3" ht="19.5" customHeight="1">
      <c r="A7" s="226" t="s">
        <v>1098</v>
      </c>
      <c r="B7" s="227" t="s">
        <v>1099</v>
      </c>
      <c r="C7" s="228">
        <f>SUM(C8:C11)</f>
        <v>51157</v>
      </c>
    </row>
    <row r="8" spans="1:3" ht="19.5" customHeight="1">
      <c r="A8" s="229">
        <v>50101</v>
      </c>
      <c r="B8" s="230" t="s">
        <v>1100</v>
      </c>
      <c r="C8" s="231">
        <v>36356</v>
      </c>
    </row>
    <row r="9" spans="1:3" ht="19.5" customHeight="1">
      <c r="A9" s="229">
        <v>50102</v>
      </c>
      <c r="B9" s="230" t="s">
        <v>1101</v>
      </c>
      <c r="C9" s="231">
        <v>9884</v>
      </c>
    </row>
    <row r="10" spans="1:3" ht="19.5" customHeight="1">
      <c r="A10" s="229">
        <v>50103</v>
      </c>
      <c r="B10" s="230" t="s">
        <v>1102</v>
      </c>
      <c r="C10" s="231">
        <v>4181</v>
      </c>
    </row>
    <row r="11" spans="1:3" ht="19.5" customHeight="1">
      <c r="A11" s="229">
        <v>50199</v>
      </c>
      <c r="B11" s="230" t="s">
        <v>1103</v>
      </c>
      <c r="C11" s="231">
        <v>736</v>
      </c>
    </row>
    <row r="12" spans="1:3" ht="18.75" customHeight="1">
      <c r="A12" s="226" t="s">
        <v>1104</v>
      </c>
      <c r="B12" s="227" t="s">
        <v>1105</v>
      </c>
      <c r="C12" s="231">
        <f>SUM(C13:C21)</f>
        <v>9960</v>
      </c>
    </row>
    <row r="13" spans="1:3" ht="19.5" customHeight="1">
      <c r="A13" s="229">
        <v>50201</v>
      </c>
      <c r="B13" s="230" t="s">
        <v>1106</v>
      </c>
      <c r="C13" s="231">
        <v>6897</v>
      </c>
    </row>
    <row r="14" spans="1:3" ht="19.5" customHeight="1">
      <c r="A14" s="229">
        <v>50202</v>
      </c>
      <c r="B14" s="230" t="s">
        <v>1107</v>
      </c>
      <c r="C14" s="231">
        <v>43</v>
      </c>
    </row>
    <row r="15" spans="1:3" ht="19.5" customHeight="1">
      <c r="A15" s="229">
        <v>50203</v>
      </c>
      <c r="B15" s="230" t="s">
        <v>1108</v>
      </c>
      <c r="C15" s="231">
        <v>426</v>
      </c>
    </row>
    <row r="16" spans="1:3" ht="19.5" customHeight="1">
      <c r="A16" s="229">
        <v>50204</v>
      </c>
      <c r="B16" s="230" t="s">
        <v>1109</v>
      </c>
      <c r="C16" s="231">
        <v>3</v>
      </c>
    </row>
    <row r="17" spans="1:3" ht="19.5" customHeight="1">
      <c r="A17" s="229">
        <v>50205</v>
      </c>
      <c r="B17" s="230" t="s">
        <v>1110</v>
      </c>
      <c r="C17" s="231">
        <v>509</v>
      </c>
    </row>
    <row r="18" spans="1:3" ht="19.5" customHeight="1">
      <c r="A18" s="229">
        <v>50206</v>
      </c>
      <c r="B18" s="230" t="s">
        <v>1111</v>
      </c>
      <c r="C18" s="231">
        <v>153</v>
      </c>
    </row>
    <row r="19" spans="1:3" ht="19.5" customHeight="1">
      <c r="A19" s="229">
        <v>50208</v>
      </c>
      <c r="B19" s="230" t="s">
        <v>1112</v>
      </c>
      <c r="C19" s="231">
        <v>701</v>
      </c>
    </row>
    <row r="20" spans="1:3" ht="19.5" customHeight="1">
      <c r="A20" s="229">
        <v>50209</v>
      </c>
      <c r="B20" s="230" t="s">
        <v>1113</v>
      </c>
      <c r="C20" s="231">
        <v>98</v>
      </c>
    </row>
    <row r="21" spans="1:3" ht="19.5" customHeight="1">
      <c r="A21" s="229">
        <v>50299</v>
      </c>
      <c r="B21" s="230" t="s">
        <v>1114</v>
      </c>
      <c r="C21" s="231">
        <v>1130</v>
      </c>
    </row>
    <row r="22" spans="1:3" ht="19.5" customHeight="1">
      <c r="A22" s="226" t="s">
        <v>1115</v>
      </c>
      <c r="B22" s="227" t="s">
        <v>1116</v>
      </c>
      <c r="C22" s="231">
        <f>SUM(C23:C24)</f>
        <v>281</v>
      </c>
    </row>
    <row r="23" spans="1:3" ht="19.5" customHeight="1">
      <c r="A23" s="229">
        <v>50303</v>
      </c>
      <c r="B23" s="230" t="s">
        <v>1117</v>
      </c>
      <c r="C23" s="231">
        <v>230</v>
      </c>
    </row>
    <row r="24" spans="1:3" ht="19.5" customHeight="1">
      <c r="A24" s="229">
        <v>50306</v>
      </c>
      <c r="B24" s="230" t="s">
        <v>1118</v>
      </c>
      <c r="C24" s="231">
        <v>51</v>
      </c>
    </row>
    <row r="25" spans="1:3" ht="19.5" customHeight="1">
      <c r="A25" s="226" t="s">
        <v>1119</v>
      </c>
      <c r="B25" s="227" t="s">
        <v>1120</v>
      </c>
      <c r="C25" s="231">
        <f>SUM(C26:C27)</f>
        <v>144267</v>
      </c>
    </row>
    <row r="26" spans="1:3" ht="19.5" customHeight="1">
      <c r="A26" s="229">
        <v>50501</v>
      </c>
      <c r="B26" s="230" t="s">
        <v>1121</v>
      </c>
      <c r="C26" s="231">
        <v>139728</v>
      </c>
    </row>
    <row r="27" spans="1:3" ht="19.5" customHeight="1">
      <c r="A27" s="229">
        <v>50502</v>
      </c>
      <c r="B27" s="230" t="s">
        <v>1122</v>
      </c>
      <c r="C27" s="231">
        <v>4539</v>
      </c>
    </row>
    <row r="28" spans="1:3" ht="19.5" customHeight="1">
      <c r="A28" s="226" t="s">
        <v>1123</v>
      </c>
      <c r="B28" s="227" t="s">
        <v>1124</v>
      </c>
      <c r="C28" s="231">
        <f>SUM(C29)</f>
        <v>18</v>
      </c>
    </row>
    <row r="29" spans="1:3" ht="19.5" customHeight="1">
      <c r="A29" s="229">
        <v>50601</v>
      </c>
      <c r="B29" s="230" t="s">
        <v>1125</v>
      </c>
      <c r="C29" s="231">
        <v>18</v>
      </c>
    </row>
    <row r="30" spans="1:3" ht="19.5" customHeight="1">
      <c r="A30" s="226" t="s">
        <v>1126</v>
      </c>
      <c r="B30" s="227" t="s">
        <v>1127</v>
      </c>
      <c r="C30" s="231">
        <f>SUM(C31:C32)</f>
        <v>13417</v>
      </c>
    </row>
    <row r="31" spans="1:3" ht="19.5" customHeight="1">
      <c r="A31" s="229">
        <v>50901</v>
      </c>
      <c r="B31" s="230" t="s">
        <v>1128</v>
      </c>
      <c r="C31" s="231">
        <v>13383</v>
      </c>
    </row>
    <row r="32" spans="1:3" ht="19.5" customHeight="1">
      <c r="A32" s="229">
        <v>50905</v>
      </c>
      <c r="B32" s="230" t="s">
        <v>1129</v>
      </c>
      <c r="C32" s="231">
        <v>34</v>
      </c>
    </row>
  </sheetData>
  <sheetProtection/>
  <mergeCells count="3">
    <mergeCell ref="A1:C1"/>
    <mergeCell ref="A2:C2"/>
    <mergeCell ref="A3:C3"/>
  </mergeCells>
  <printOptions horizontalCentered="1"/>
  <pageMargins left="0.16" right="0.16" top="0.31" bottom="0.16" header="0.31" footer="0.31"/>
  <pageSetup blackAndWhite="1" errors="blank" horizontalDpi="600" verticalDpi="600" orientation="portrait" paperSize="9"/>
  <headerFooter scaleWithDoc="0" alignWithMargins="0">
    <oddFooter xml:space="preserve">&amp;C &amp;P </oddFooter>
  </headerFooter>
</worksheet>
</file>

<file path=xl/worksheets/sheet17.xml><?xml version="1.0" encoding="utf-8"?>
<worksheet xmlns="http://schemas.openxmlformats.org/spreadsheetml/2006/main" xmlns:r="http://schemas.openxmlformats.org/officeDocument/2006/relationships">
  <sheetPr>
    <tabColor indexed="25"/>
  </sheetPr>
  <dimension ref="A1:D84"/>
  <sheetViews>
    <sheetView showZeros="0" tabSelected="1" zoomScaleSheetLayoutView="100" zoomScalePageLayoutView="0" workbookViewId="0" topLeftCell="A1">
      <selection activeCell="A17" sqref="A17"/>
    </sheetView>
  </sheetViews>
  <sheetFormatPr defaultColWidth="9.00390625" defaultRowHeight="14.25" customHeight="1"/>
  <cols>
    <col min="1" max="1" width="39.75390625" style="188" customWidth="1"/>
    <col min="2" max="2" width="14.875" style="189" customWidth="1"/>
    <col min="3" max="3" width="29.125" style="190" customWidth="1"/>
    <col min="4" max="4" width="15.625" style="191" customWidth="1"/>
    <col min="5" max="5" width="5.75390625" style="190" customWidth="1"/>
    <col min="6" max="16384" width="9.00390625" style="190" customWidth="1"/>
  </cols>
  <sheetData>
    <row r="1" spans="1:4" ht="20.25" customHeight="1">
      <c r="A1" s="572" t="s">
        <v>1130</v>
      </c>
      <c r="B1" s="573"/>
      <c r="C1" s="572"/>
      <c r="D1" s="573"/>
    </row>
    <row r="2" spans="1:4" ht="24">
      <c r="A2" s="578" t="s">
        <v>1131</v>
      </c>
      <c r="B2" s="578"/>
      <c r="C2" s="578"/>
      <c r="D2" s="578"/>
    </row>
    <row r="3" spans="1:4" ht="20.25" customHeight="1">
      <c r="A3" s="588"/>
      <c r="B3" s="588"/>
      <c r="D3" s="192" t="s">
        <v>2</v>
      </c>
    </row>
    <row r="4" spans="1:4" ht="24" customHeight="1">
      <c r="A4" s="193" t="s">
        <v>561</v>
      </c>
      <c r="B4" s="193" t="s">
        <v>1096</v>
      </c>
      <c r="C4" s="193" t="s">
        <v>449</v>
      </c>
      <c r="D4" s="194" t="s">
        <v>1096</v>
      </c>
    </row>
    <row r="5" spans="1:4" ht="19.5" customHeight="1">
      <c r="A5" s="195" t="s">
        <v>73</v>
      </c>
      <c r="B5" s="196">
        <f>B6+B39+B40++B43</f>
        <v>388018</v>
      </c>
      <c r="C5" s="197" t="s">
        <v>74</v>
      </c>
      <c r="D5" s="196">
        <f>D6+D9</f>
        <v>18124</v>
      </c>
    </row>
    <row r="6" spans="1:4" ht="19.5" customHeight="1">
      <c r="A6" s="148" t="s">
        <v>75</v>
      </c>
      <c r="B6" s="198">
        <f>B7+B29</f>
        <v>286835</v>
      </c>
      <c r="C6" s="199" t="s">
        <v>1132</v>
      </c>
      <c r="D6" s="200">
        <f>D7+D8</f>
        <v>17524</v>
      </c>
    </row>
    <row r="7" spans="1:4" ht="19.5" customHeight="1">
      <c r="A7" s="148" t="s">
        <v>1133</v>
      </c>
      <c r="B7" s="201">
        <f>SUM(B8:B28)</f>
        <v>275379</v>
      </c>
      <c r="C7" s="199" t="s">
        <v>1134</v>
      </c>
      <c r="D7" s="202">
        <v>2472</v>
      </c>
    </row>
    <row r="8" spans="1:4" ht="19.5" customHeight="1">
      <c r="A8" s="199" t="s">
        <v>1135</v>
      </c>
      <c r="B8" s="182">
        <v>636</v>
      </c>
      <c r="C8" s="199" t="s">
        <v>1136</v>
      </c>
      <c r="D8" s="202">
        <v>15052</v>
      </c>
    </row>
    <row r="9" spans="1:4" ht="19.5" customHeight="1">
      <c r="A9" s="199" t="s">
        <v>1137</v>
      </c>
      <c r="B9" s="182">
        <v>5179</v>
      </c>
      <c r="C9" s="203" t="s">
        <v>1138</v>
      </c>
      <c r="D9" s="204">
        <v>600</v>
      </c>
    </row>
    <row r="10" spans="1:4" ht="19.5" customHeight="1">
      <c r="A10" s="199" t="s">
        <v>1139</v>
      </c>
      <c r="B10" s="182">
        <v>1053</v>
      </c>
      <c r="C10" s="203"/>
      <c r="D10" s="201"/>
    </row>
    <row r="11" spans="1:4" ht="19.5" customHeight="1">
      <c r="A11" s="199" t="s">
        <v>1140</v>
      </c>
      <c r="B11" s="182">
        <v>398</v>
      </c>
      <c r="C11" s="205"/>
      <c r="D11" s="201"/>
    </row>
    <row r="12" spans="1:4" ht="19.5" customHeight="1">
      <c r="A12" s="199" t="s">
        <v>1141</v>
      </c>
      <c r="B12" s="182">
        <v>46936</v>
      </c>
      <c r="C12" s="205"/>
      <c r="D12" s="201"/>
    </row>
    <row r="13" spans="1:4" ht="19.5" customHeight="1">
      <c r="A13" s="199" t="s">
        <v>1142</v>
      </c>
      <c r="B13" s="182">
        <v>33741</v>
      </c>
      <c r="C13" s="205"/>
      <c r="D13" s="201"/>
    </row>
    <row r="14" spans="1:4" ht="19.5" customHeight="1">
      <c r="A14" s="199" t="s">
        <v>1143</v>
      </c>
      <c r="B14" s="182">
        <v>13683</v>
      </c>
      <c r="C14" s="205"/>
      <c r="D14" s="201"/>
    </row>
    <row r="15" spans="1:4" ht="19.5" customHeight="1">
      <c r="A15" s="199" t="s">
        <v>1144</v>
      </c>
      <c r="B15" s="182">
        <v>18761</v>
      </c>
      <c r="C15" s="205"/>
      <c r="D15" s="201"/>
    </row>
    <row r="16" spans="1:4" ht="19.5" customHeight="1">
      <c r="A16" s="199" t="s">
        <v>1145</v>
      </c>
      <c r="B16" s="182">
        <v>15881</v>
      </c>
      <c r="C16" s="205"/>
      <c r="D16" s="201"/>
    </row>
    <row r="17" spans="1:4" ht="27" customHeight="1">
      <c r="A17" s="199" t="s">
        <v>1460</v>
      </c>
      <c r="B17" s="182">
        <v>22772</v>
      </c>
      <c r="C17" s="205"/>
      <c r="D17" s="201"/>
    </row>
    <row r="18" spans="1:4" ht="19.5" customHeight="1">
      <c r="A18" s="199" t="s">
        <v>1146</v>
      </c>
      <c r="B18" s="182">
        <v>2005</v>
      </c>
      <c r="C18" s="205"/>
      <c r="D18" s="201"/>
    </row>
    <row r="19" spans="1:4" ht="19.5" customHeight="1">
      <c r="A19" s="199" t="s">
        <v>1147</v>
      </c>
      <c r="B19" s="182">
        <v>21438</v>
      </c>
      <c r="C19" s="205"/>
      <c r="D19" s="201"/>
    </row>
    <row r="20" spans="1:4" ht="19.5" customHeight="1">
      <c r="A20" s="199" t="s">
        <v>1148</v>
      </c>
      <c r="B20" s="182">
        <v>103</v>
      </c>
      <c r="C20" s="205"/>
      <c r="D20" s="201"/>
    </row>
    <row r="21" spans="1:4" ht="30" customHeight="1">
      <c r="A21" s="199" t="s">
        <v>1149</v>
      </c>
      <c r="B21" s="182">
        <v>1283</v>
      </c>
      <c r="C21" s="205"/>
      <c r="D21" s="201"/>
    </row>
    <row r="22" spans="1:4" ht="30" customHeight="1">
      <c r="A22" s="199" t="s">
        <v>1150</v>
      </c>
      <c r="B22" s="182">
        <v>27256</v>
      </c>
      <c r="C22" s="205"/>
      <c r="D22" s="201"/>
    </row>
    <row r="23" spans="1:4" ht="19.5" customHeight="1">
      <c r="A23" s="199" t="s">
        <v>1151</v>
      </c>
      <c r="B23" s="182">
        <v>10188</v>
      </c>
      <c r="C23" s="206"/>
      <c r="D23" s="201"/>
    </row>
    <row r="24" spans="1:4" ht="19.5" customHeight="1">
      <c r="A24" s="199" t="s">
        <v>1152</v>
      </c>
      <c r="B24" s="182">
        <v>1202</v>
      </c>
      <c r="C24" s="206"/>
      <c r="D24" s="201"/>
    </row>
    <row r="25" spans="1:4" ht="19.5" customHeight="1">
      <c r="A25" s="199" t="s">
        <v>1153</v>
      </c>
      <c r="B25" s="182">
        <v>30806</v>
      </c>
      <c r="C25" s="206"/>
      <c r="D25" s="201"/>
    </row>
    <row r="26" spans="1:4" ht="19.5" customHeight="1">
      <c r="A26" s="199" t="s">
        <v>1154</v>
      </c>
      <c r="B26" s="182">
        <v>11198</v>
      </c>
      <c r="C26" s="206"/>
      <c r="D26" s="201"/>
    </row>
    <row r="27" spans="1:4" ht="19.5" customHeight="1">
      <c r="A27" s="199" t="s">
        <v>1155</v>
      </c>
      <c r="B27" s="182">
        <v>6754</v>
      </c>
      <c r="C27" s="206"/>
      <c r="D27" s="207"/>
    </row>
    <row r="28" spans="1:4" ht="19.5" customHeight="1">
      <c r="A28" s="199" t="s">
        <v>1156</v>
      </c>
      <c r="B28" s="182">
        <v>4106</v>
      </c>
      <c r="C28" s="206"/>
      <c r="D28" s="207"/>
    </row>
    <row r="29" spans="1:4" ht="19.5" customHeight="1">
      <c r="A29" s="199" t="s">
        <v>1157</v>
      </c>
      <c r="B29" s="201">
        <f>SUM(B30:B38)</f>
        <v>11456</v>
      </c>
      <c r="C29" s="206"/>
      <c r="D29" s="207"/>
    </row>
    <row r="30" spans="1:4" ht="19.5" customHeight="1">
      <c r="A30" s="199" t="s">
        <v>1158</v>
      </c>
      <c r="B30" s="208">
        <v>483</v>
      </c>
      <c r="C30" s="209"/>
      <c r="D30" s="207"/>
    </row>
    <row r="31" spans="1:4" ht="19.5" customHeight="1">
      <c r="A31" s="199" t="s">
        <v>1159</v>
      </c>
      <c r="B31" s="208">
        <v>440</v>
      </c>
      <c r="C31" s="209"/>
      <c r="D31" s="201"/>
    </row>
    <row r="32" spans="1:4" ht="19.5" customHeight="1">
      <c r="A32" s="199" t="s">
        <v>1160</v>
      </c>
      <c r="B32" s="208">
        <v>487</v>
      </c>
      <c r="C32" s="209"/>
      <c r="D32" s="201"/>
    </row>
    <row r="33" spans="1:4" ht="19.5" customHeight="1">
      <c r="A33" s="199" t="s">
        <v>1161</v>
      </c>
      <c r="B33" s="208">
        <v>6727</v>
      </c>
      <c r="C33" s="209"/>
      <c r="D33" s="201"/>
    </row>
    <row r="34" spans="1:4" ht="19.5" customHeight="1">
      <c r="A34" s="199" t="s">
        <v>1162</v>
      </c>
      <c r="B34" s="208">
        <v>94</v>
      </c>
      <c r="C34" s="209"/>
      <c r="D34" s="201"/>
    </row>
    <row r="35" spans="1:4" ht="19.5" customHeight="1">
      <c r="A35" s="199" t="s">
        <v>1163</v>
      </c>
      <c r="B35" s="208">
        <v>600</v>
      </c>
      <c r="C35" s="210"/>
      <c r="D35" s="201"/>
    </row>
    <row r="36" spans="1:4" ht="19.5" customHeight="1">
      <c r="A36" s="199" t="s">
        <v>1164</v>
      </c>
      <c r="B36" s="208">
        <v>207</v>
      </c>
      <c r="C36" s="210"/>
      <c r="D36" s="201"/>
    </row>
    <row r="37" spans="1:4" ht="19.5" customHeight="1">
      <c r="A37" s="199" t="s">
        <v>1165</v>
      </c>
      <c r="B37" s="208">
        <v>748</v>
      </c>
      <c r="C37" s="210"/>
      <c r="D37" s="201"/>
    </row>
    <row r="38" spans="1:4" ht="19.5" customHeight="1">
      <c r="A38" s="199" t="s">
        <v>1166</v>
      </c>
      <c r="B38" s="208">
        <v>1670</v>
      </c>
      <c r="C38" s="210"/>
      <c r="D38" s="201"/>
    </row>
    <row r="39" spans="1:4" ht="19.5" customHeight="1">
      <c r="A39" s="199" t="s">
        <v>1167</v>
      </c>
      <c r="B39" s="211">
        <v>39620</v>
      </c>
      <c r="C39" s="212"/>
      <c r="D39" s="201"/>
    </row>
    <row r="40" spans="1:4" ht="19.5" customHeight="1">
      <c r="A40" s="199" t="s">
        <v>79</v>
      </c>
      <c r="B40" s="213">
        <v>61000</v>
      </c>
      <c r="C40" s="212"/>
      <c r="D40" s="214"/>
    </row>
    <row r="41" spans="1:4" ht="19.5" customHeight="1">
      <c r="A41" s="206" t="s">
        <v>1168</v>
      </c>
      <c r="B41" s="211">
        <v>54000</v>
      </c>
      <c r="C41" s="215"/>
      <c r="D41" s="201"/>
    </row>
    <row r="42" spans="1:4" ht="19.5" customHeight="1">
      <c r="A42" s="206" t="s">
        <v>1169</v>
      </c>
      <c r="B42" s="211">
        <v>7000</v>
      </c>
      <c r="C42" s="215"/>
      <c r="D42" s="201"/>
    </row>
    <row r="43" spans="1:4" ht="19.5" customHeight="1">
      <c r="A43" s="216" t="s">
        <v>1170</v>
      </c>
      <c r="B43" s="211">
        <v>563</v>
      </c>
      <c r="C43" s="215"/>
      <c r="D43" s="201"/>
    </row>
    <row r="44" spans="3:4" ht="19.5" customHeight="1">
      <c r="C44" s="217"/>
      <c r="D44" s="217"/>
    </row>
    <row r="45" ht="19.5" customHeight="1"/>
    <row r="46" ht="19.5" customHeight="1"/>
    <row r="47" spans="1:2" ht="19.5" customHeight="1">
      <c r="A47" s="190"/>
      <c r="B47" s="191"/>
    </row>
    <row r="48" spans="1:2" ht="19.5" customHeight="1">
      <c r="A48" s="190"/>
      <c r="B48" s="191"/>
    </row>
    <row r="49" spans="1:2" ht="19.5" customHeight="1">
      <c r="A49" s="190"/>
      <c r="B49" s="191"/>
    </row>
    <row r="50" spans="1:2" ht="19.5" customHeight="1">
      <c r="A50" s="190"/>
      <c r="B50" s="191"/>
    </row>
    <row r="51" spans="1:2" ht="19.5" customHeight="1">
      <c r="A51" s="190"/>
      <c r="B51" s="191"/>
    </row>
    <row r="52" spans="1:2" ht="19.5" customHeight="1">
      <c r="A52" s="190"/>
      <c r="B52" s="191"/>
    </row>
    <row r="53" spans="1:2" ht="19.5" customHeight="1">
      <c r="A53" s="190"/>
      <c r="B53" s="191"/>
    </row>
    <row r="54" spans="1:2" ht="19.5" customHeight="1">
      <c r="A54" s="190"/>
      <c r="B54" s="191"/>
    </row>
    <row r="55" spans="1:2" ht="19.5" customHeight="1">
      <c r="A55" s="190"/>
      <c r="B55" s="191"/>
    </row>
    <row r="56" spans="1:2" ht="19.5" customHeight="1">
      <c r="A56" s="190"/>
      <c r="B56" s="191"/>
    </row>
    <row r="57" spans="1:2" ht="19.5" customHeight="1">
      <c r="A57" s="190"/>
      <c r="B57" s="191"/>
    </row>
    <row r="58" spans="1:2" ht="19.5" customHeight="1">
      <c r="A58" s="190"/>
      <c r="B58" s="191"/>
    </row>
    <row r="59" spans="1:2" ht="19.5" customHeight="1">
      <c r="A59" s="190"/>
      <c r="B59" s="191"/>
    </row>
    <row r="60" spans="1:2" ht="19.5" customHeight="1">
      <c r="A60" s="190"/>
      <c r="B60" s="191"/>
    </row>
    <row r="61" spans="1:2" ht="19.5" customHeight="1">
      <c r="A61" s="190"/>
      <c r="B61" s="191"/>
    </row>
    <row r="62" spans="1:2" ht="19.5" customHeight="1">
      <c r="A62" s="190"/>
      <c r="B62" s="191"/>
    </row>
    <row r="63" spans="1:2" ht="19.5" customHeight="1">
      <c r="A63" s="190"/>
      <c r="B63" s="191"/>
    </row>
    <row r="64" spans="1:2" ht="19.5" customHeight="1">
      <c r="A64" s="190"/>
      <c r="B64" s="191"/>
    </row>
    <row r="65" spans="1:2" ht="19.5" customHeight="1">
      <c r="A65" s="190"/>
      <c r="B65" s="191"/>
    </row>
    <row r="66" spans="1:2" ht="19.5" customHeight="1">
      <c r="A66" s="190"/>
      <c r="B66" s="191"/>
    </row>
    <row r="67" spans="1:2" ht="19.5" customHeight="1">
      <c r="A67" s="190"/>
      <c r="B67" s="191"/>
    </row>
    <row r="68" spans="1:2" ht="19.5" customHeight="1">
      <c r="A68" s="190"/>
      <c r="B68" s="191"/>
    </row>
    <row r="69" spans="1:2" ht="19.5" customHeight="1">
      <c r="A69" s="190"/>
      <c r="B69" s="191"/>
    </row>
    <row r="70" spans="1:2" ht="19.5" customHeight="1">
      <c r="A70" s="190"/>
      <c r="B70" s="191"/>
    </row>
    <row r="71" spans="1:2" ht="19.5" customHeight="1">
      <c r="A71" s="190"/>
      <c r="B71" s="191"/>
    </row>
    <row r="72" spans="1:2" ht="19.5" customHeight="1">
      <c r="A72" s="190"/>
      <c r="B72" s="191"/>
    </row>
    <row r="73" spans="1:2" ht="19.5" customHeight="1">
      <c r="A73" s="190"/>
      <c r="B73" s="191"/>
    </row>
    <row r="74" spans="1:2" ht="19.5" customHeight="1">
      <c r="A74" s="190"/>
      <c r="B74" s="191"/>
    </row>
    <row r="75" spans="1:2" ht="19.5" customHeight="1">
      <c r="A75" s="190"/>
      <c r="B75" s="191"/>
    </row>
    <row r="76" spans="1:2" ht="19.5" customHeight="1">
      <c r="A76" s="190"/>
      <c r="B76" s="191"/>
    </row>
    <row r="77" spans="1:2" ht="19.5" customHeight="1">
      <c r="A77" s="190"/>
      <c r="B77" s="191"/>
    </row>
    <row r="78" spans="1:2" ht="19.5" customHeight="1">
      <c r="A78" s="190"/>
      <c r="B78" s="191"/>
    </row>
    <row r="79" spans="1:2" ht="19.5" customHeight="1">
      <c r="A79" s="190"/>
      <c r="B79" s="191"/>
    </row>
    <row r="80" spans="1:2" ht="19.5" customHeight="1">
      <c r="A80" s="190"/>
      <c r="B80" s="191"/>
    </row>
    <row r="81" spans="1:2" ht="19.5" customHeight="1">
      <c r="A81" s="190"/>
      <c r="B81" s="191"/>
    </row>
    <row r="82" spans="1:2" ht="19.5" customHeight="1">
      <c r="A82" s="190"/>
      <c r="B82" s="191"/>
    </row>
    <row r="83" spans="1:2" ht="19.5" customHeight="1">
      <c r="A83" s="190"/>
      <c r="B83" s="191"/>
    </row>
    <row r="84" spans="1:2" ht="19.5" customHeight="1">
      <c r="A84" s="190"/>
      <c r="B84" s="191"/>
    </row>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sheetData>
  <sheetProtection/>
  <mergeCells count="3">
    <mergeCell ref="A1:D1"/>
    <mergeCell ref="A2:D2"/>
    <mergeCell ref="A3:B3"/>
  </mergeCells>
  <printOptions horizontalCentered="1"/>
  <pageMargins left="0.24" right="0.24" top="0.31" bottom="0.28" header="0.31" footer="0.2"/>
  <pageSetup blackAndWhite="1" errors="blank" horizontalDpi="600" verticalDpi="600" orientation="portrait" paperSize="9" scale="83"/>
  <headerFooter scaleWithDoc="0" alignWithMargins="0">
    <oddFooter xml:space="preserve">&amp;C &amp;P </oddFooter>
  </headerFooter>
</worksheet>
</file>

<file path=xl/worksheets/sheet18.xml><?xml version="1.0" encoding="utf-8"?>
<worksheet xmlns="http://schemas.openxmlformats.org/spreadsheetml/2006/main" xmlns:r="http://schemas.openxmlformats.org/officeDocument/2006/relationships">
  <sheetPr>
    <tabColor indexed="25"/>
  </sheetPr>
  <dimension ref="A1:B31"/>
  <sheetViews>
    <sheetView zoomScale="130" zoomScaleNormal="130" zoomScaleSheetLayoutView="100" zoomScalePageLayoutView="0" workbookViewId="0" topLeftCell="A1">
      <selection activeCell="F14" sqref="F14"/>
    </sheetView>
  </sheetViews>
  <sheetFormatPr defaultColWidth="9.00390625" defaultRowHeight="13.5" customHeight="1"/>
  <cols>
    <col min="1" max="1" width="42.25390625" style="184" customWidth="1"/>
    <col min="2" max="2" width="28.625" style="184" customWidth="1"/>
    <col min="3" max="16384" width="9.00390625" style="184" customWidth="1"/>
  </cols>
  <sheetData>
    <row r="1" spans="1:2" ht="17.25">
      <c r="A1" s="46" t="s">
        <v>1171</v>
      </c>
      <c r="B1" s="46"/>
    </row>
    <row r="2" spans="1:2" ht="39.75" customHeight="1">
      <c r="A2" s="610" t="s">
        <v>1172</v>
      </c>
      <c r="B2" s="610"/>
    </row>
    <row r="3" spans="1:2" ht="18" customHeight="1">
      <c r="A3" s="611" t="s">
        <v>499</v>
      </c>
      <c r="B3" s="611"/>
    </row>
    <row r="4" spans="1:2" ht="18" customHeight="1">
      <c r="A4" s="168"/>
      <c r="B4" s="169" t="s">
        <v>583</v>
      </c>
    </row>
    <row r="5" spans="1:2" ht="15.75" customHeight="1">
      <c r="A5" s="612" t="s">
        <v>531</v>
      </c>
      <c r="B5" s="613" t="s">
        <v>1096</v>
      </c>
    </row>
    <row r="6" spans="1:2" ht="9.75" customHeight="1">
      <c r="A6" s="612"/>
      <c r="B6" s="613"/>
    </row>
    <row r="7" spans="1:2" ht="24" customHeight="1">
      <c r="A7" s="185" t="s">
        <v>532</v>
      </c>
      <c r="B7" s="171">
        <f>SUM(B8:B31)</f>
        <v>37638</v>
      </c>
    </row>
    <row r="8" spans="1:2" ht="21.75" customHeight="1">
      <c r="A8" s="186" t="s">
        <v>504</v>
      </c>
      <c r="B8" s="187">
        <v>2270</v>
      </c>
    </row>
    <row r="9" spans="1:2" ht="21.75" customHeight="1">
      <c r="A9" s="186" t="s">
        <v>505</v>
      </c>
      <c r="B9" s="187">
        <v>1992</v>
      </c>
    </row>
    <row r="10" spans="1:2" ht="21.75" customHeight="1">
      <c r="A10" s="186" t="s">
        <v>506</v>
      </c>
      <c r="B10" s="187">
        <v>2336</v>
      </c>
    </row>
    <row r="11" spans="1:2" ht="21.75" customHeight="1">
      <c r="A11" s="186" t="s">
        <v>507</v>
      </c>
      <c r="B11" s="187">
        <v>1540</v>
      </c>
    </row>
    <row r="12" spans="1:2" ht="21.75" customHeight="1">
      <c r="A12" s="186" t="s">
        <v>508</v>
      </c>
      <c r="B12" s="187">
        <v>2909</v>
      </c>
    </row>
    <row r="13" spans="1:2" ht="21.75" customHeight="1">
      <c r="A13" s="186" t="s">
        <v>509</v>
      </c>
      <c r="B13" s="187">
        <v>1462</v>
      </c>
    </row>
    <row r="14" spans="1:2" ht="21.75" customHeight="1">
      <c r="A14" s="186" t="s">
        <v>510</v>
      </c>
      <c r="B14" s="187">
        <v>1857</v>
      </c>
    </row>
    <row r="15" spans="1:2" ht="21.75" customHeight="1">
      <c r="A15" s="186" t="s">
        <v>511</v>
      </c>
      <c r="B15" s="187">
        <v>1916</v>
      </c>
    </row>
    <row r="16" spans="1:2" ht="21.75" customHeight="1">
      <c r="A16" s="186" t="s">
        <v>512</v>
      </c>
      <c r="B16" s="187">
        <v>2913</v>
      </c>
    </row>
    <row r="17" spans="1:2" ht="21.75" customHeight="1">
      <c r="A17" s="186" t="s">
        <v>513</v>
      </c>
      <c r="B17" s="187">
        <v>1474</v>
      </c>
    </row>
    <row r="18" spans="1:2" ht="21.75" customHeight="1">
      <c r="A18" s="186" t="s">
        <v>514</v>
      </c>
      <c r="B18" s="187">
        <v>2444</v>
      </c>
    </row>
    <row r="19" spans="1:2" ht="21.75" customHeight="1">
      <c r="A19" s="186" t="s">
        <v>515</v>
      </c>
      <c r="B19" s="187">
        <v>1036</v>
      </c>
    </row>
    <row r="20" spans="1:2" ht="21.75" customHeight="1">
      <c r="A20" s="186" t="s">
        <v>516</v>
      </c>
      <c r="B20" s="187">
        <v>1355</v>
      </c>
    </row>
    <row r="21" spans="1:2" ht="21.75" customHeight="1">
      <c r="A21" s="186" t="s">
        <v>517</v>
      </c>
      <c r="B21" s="187">
        <v>1350</v>
      </c>
    </row>
    <row r="22" spans="1:2" ht="21.75" customHeight="1">
      <c r="A22" s="186" t="s">
        <v>518</v>
      </c>
      <c r="B22" s="187">
        <v>1479</v>
      </c>
    </row>
    <row r="23" spans="1:2" ht="21.75" customHeight="1">
      <c r="A23" s="186" t="s">
        <v>519</v>
      </c>
      <c r="B23" s="187">
        <v>824</v>
      </c>
    </row>
    <row r="24" spans="1:2" ht="21.75" customHeight="1">
      <c r="A24" s="186" t="s">
        <v>520</v>
      </c>
      <c r="B24" s="187">
        <v>1154</v>
      </c>
    </row>
    <row r="25" spans="1:2" ht="21.75" customHeight="1">
      <c r="A25" s="186" t="s">
        <v>521</v>
      </c>
      <c r="B25" s="187">
        <v>934</v>
      </c>
    </row>
    <row r="26" spans="1:2" ht="21.75" customHeight="1">
      <c r="A26" s="186" t="s">
        <v>522</v>
      </c>
      <c r="B26" s="187">
        <v>988</v>
      </c>
    </row>
    <row r="27" spans="1:2" ht="21.75" customHeight="1">
      <c r="A27" s="186" t="s">
        <v>523</v>
      </c>
      <c r="B27" s="187">
        <v>1583</v>
      </c>
    </row>
    <row r="28" spans="1:2" ht="21.75" customHeight="1">
      <c r="A28" s="186" t="s">
        <v>524</v>
      </c>
      <c r="B28" s="187">
        <v>833</v>
      </c>
    </row>
    <row r="29" spans="1:2" ht="21.75" customHeight="1">
      <c r="A29" s="186" t="s">
        <v>525</v>
      </c>
      <c r="B29" s="187">
        <v>792</v>
      </c>
    </row>
    <row r="30" spans="1:2" ht="21.75" customHeight="1">
      <c r="A30" s="186" t="s">
        <v>526</v>
      </c>
      <c r="B30" s="187">
        <v>1252</v>
      </c>
    </row>
    <row r="31" spans="1:2" ht="16.5" customHeight="1">
      <c r="A31" s="186" t="s">
        <v>527</v>
      </c>
      <c r="B31" s="187">
        <v>945</v>
      </c>
    </row>
  </sheetData>
  <sheetProtection/>
  <mergeCells count="4">
    <mergeCell ref="A2:B2"/>
    <mergeCell ref="A3:B3"/>
    <mergeCell ref="A5:A6"/>
    <mergeCell ref="B5:B6"/>
  </mergeCells>
  <printOptions horizontalCentered="1"/>
  <pageMargins left="0.16" right="0.16" top="0.47" bottom="0" header="0.12" footer="0.04"/>
  <pageSetup blackAndWhite="1" errors="blank" horizontalDpi="600" verticalDpi="600" orientation="portrait" paperSize="9"/>
  <headerFooter scaleWithDoc="0" alignWithMargins="0">
    <oddFooter xml:space="preserve">&amp;C &amp;P </oddFooter>
  </headerFooter>
</worksheet>
</file>

<file path=xl/worksheets/sheet19.xml><?xml version="1.0" encoding="utf-8"?>
<worksheet xmlns="http://schemas.openxmlformats.org/spreadsheetml/2006/main" xmlns:r="http://schemas.openxmlformats.org/officeDocument/2006/relationships">
  <sheetPr>
    <tabColor rgb="FFFFFF00"/>
  </sheetPr>
  <dimension ref="A1:C16"/>
  <sheetViews>
    <sheetView showZeros="0" zoomScale="115" zoomScaleNormal="115" zoomScaleSheetLayoutView="100" zoomScalePageLayoutView="0" workbookViewId="0" topLeftCell="A1">
      <selection activeCell="E9" sqref="E9"/>
    </sheetView>
  </sheetViews>
  <sheetFormatPr defaultColWidth="10.00390625" defaultRowHeight="13.5" customHeight="1"/>
  <cols>
    <col min="1" max="1" width="44.50390625" style="165" customWidth="1"/>
    <col min="2" max="2" width="25.75390625" style="166" customWidth="1"/>
    <col min="3" max="3" width="10.375" style="165" bestFit="1" customWidth="1"/>
    <col min="4" max="16384" width="10.00390625" style="165" customWidth="1"/>
  </cols>
  <sheetData>
    <row r="1" spans="1:2" ht="21" customHeight="1">
      <c r="A1" s="572" t="s">
        <v>1173</v>
      </c>
      <c r="B1" s="573"/>
    </row>
    <row r="2" spans="1:2" ht="21">
      <c r="A2" s="610" t="s">
        <v>1172</v>
      </c>
      <c r="B2" s="610"/>
    </row>
    <row r="3" spans="1:2" ht="18.75" customHeight="1">
      <c r="A3" s="611" t="s">
        <v>530</v>
      </c>
      <c r="B3" s="611"/>
    </row>
    <row r="4" spans="1:2" ht="16.5" customHeight="1">
      <c r="A4" s="168"/>
      <c r="B4" s="169" t="s">
        <v>2</v>
      </c>
    </row>
    <row r="5" spans="1:2" ht="24" customHeight="1">
      <c r="A5" s="170" t="s">
        <v>1174</v>
      </c>
      <c r="B5" s="171" t="s">
        <v>1085</v>
      </c>
    </row>
    <row r="6" spans="1:3" ht="21" customHeight="1">
      <c r="A6" s="172" t="s">
        <v>532</v>
      </c>
      <c r="B6" s="173">
        <f>B7+B11</f>
        <v>37638</v>
      </c>
      <c r="C6" s="174"/>
    </row>
    <row r="7" spans="1:2" ht="21" customHeight="1">
      <c r="A7" s="175" t="s">
        <v>533</v>
      </c>
      <c r="B7" s="176">
        <f>SUM(B8:B10)</f>
        <v>4540</v>
      </c>
    </row>
    <row r="8" spans="1:2" ht="21" customHeight="1">
      <c r="A8" s="177" t="s">
        <v>534</v>
      </c>
      <c r="B8" s="178">
        <v>210</v>
      </c>
    </row>
    <row r="9" spans="1:2" ht="21" customHeight="1">
      <c r="A9" s="177" t="s">
        <v>535</v>
      </c>
      <c r="B9" s="178">
        <v>3980</v>
      </c>
    </row>
    <row r="10" spans="1:2" ht="21" customHeight="1">
      <c r="A10" s="177" t="s">
        <v>536</v>
      </c>
      <c r="B10" s="178">
        <v>350</v>
      </c>
    </row>
    <row r="11" spans="1:2" ht="21" customHeight="1">
      <c r="A11" s="175" t="s">
        <v>537</v>
      </c>
      <c r="B11" s="179">
        <f>SUM(B12:B16)</f>
        <v>33098</v>
      </c>
    </row>
    <row r="12" spans="1:2" ht="21" customHeight="1">
      <c r="A12" s="177" t="s">
        <v>538</v>
      </c>
      <c r="B12" s="180">
        <v>4100</v>
      </c>
    </row>
    <row r="13" spans="1:2" ht="21" customHeight="1">
      <c r="A13" s="177" t="s">
        <v>539</v>
      </c>
      <c r="B13" s="180">
        <v>15600</v>
      </c>
    </row>
    <row r="14" spans="1:2" ht="21" customHeight="1">
      <c r="A14" s="177" t="s">
        <v>1175</v>
      </c>
      <c r="B14" s="180">
        <v>9805</v>
      </c>
    </row>
    <row r="15" spans="1:2" ht="21" customHeight="1">
      <c r="A15" s="181" t="s">
        <v>1176</v>
      </c>
      <c r="B15" s="182">
        <v>2650</v>
      </c>
    </row>
    <row r="16" spans="1:2" ht="21" customHeight="1">
      <c r="A16" s="183" t="s">
        <v>1177</v>
      </c>
      <c r="B16" s="182">
        <v>943</v>
      </c>
    </row>
    <row r="17" ht="21" customHeight="1"/>
    <row r="18" ht="21" customHeight="1"/>
  </sheetData>
  <sheetProtection/>
  <mergeCells count="3">
    <mergeCell ref="A1:B1"/>
    <mergeCell ref="A2:B2"/>
    <mergeCell ref="A3:B3"/>
  </mergeCells>
  <printOptions horizontalCentered="1"/>
  <pageMargins left="0.16" right="0.16" top="0.51" bottom="0.55" header="0.31" footer="0.2"/>
  <pageSetup blackAndWhite="1" errors="blank" horizontalDpi="600" verticalDpi="600" orientation="portrait" paperSize="9"/>
  <headerFooter scaleWithDoc="0" alignWithMargins="0">
    <oddFooter xml:space="preserve">&amp;C &amp;P </oddFooter>
  </headerFooter>
</worksheet>
</file>

<file path=xl/worksheets/sheet2.xml><?xml version="1.0" encoding="utf-8"?>
<worksheet xmlns="http://schemas.openxmlformats.org/spreadsheetml/2006/main" xmlns:r="http://schemas.openxmlformats.org/officeDocument/2006/relationships">
  <sheetPr>
    <tabColor indexed="11"/>
  </sheetPr>
  <dimension ref="A1:IV35"/>
  <sheetViews>
    <sheetView showZeros="0" view="pageBreakPreview" zoomScaleSheetLayoutView="100" zoomScalePageLayoutView="0" workbookViewId="0" topLeftCell="F1">
      <selection activeCell="C28" sqref="C28"/>
    </sheetView>
  </sheetViews>
  <sheetFormatPr defaultColWidth="9.00390625" defaultRowHeight="20.25" customHeight="1"/>
  <cols>
    <col min="1" max="1" width="38.375" style="489" customWidth="1"/>
    <col min="2" max="2" width="22.125" style="492" customWidth="1"/>
    <col min="3" max="3" width="20.25390625" style="493" customWidth="1"/>
    <col min="4" max="4" width="17.375" style="490" customWidth="1"/>
    <col min="5" max="251" width="9.00390625" style="489" customWidth="1"/>
    <col min="252" max="16384" width="9.00390625" style="124" customWidth="1"/>
  </cols>
  <sheetData>
    <row r="1" spans="1:4" s="218" customFormat="1" ht="27.75" customHeight="1">
      <c r="A1" s="494" t="s">
        <v>30</v>
      </c>
      <c r="B1" s="73"/>
      <c r="C1" s="495"/>
      <c r="D1" s="220"/>
    </row>
    <row r="2" spans="1:4" s="489" customFormat="1" ht="24.75">
      <c r="A2" s="567" t="s">
        <v>31</v>
      </c>
      <c r="B2" s="568"/>
      <c r="C2" s="571"/>
      <c r="D2" s="490"/>
    </row>
    <row r="3" spans="2:4" s="489" customFormat="1" ht="20.25" customHeight="1">
      <c r="B3" s="492"/>
      <c r="C3" s="496"/>
      <c r="D3" s="490" t="s">
        <v>2</v>
      </c>
    </row>
    <row r="4" spans="1:4" s="489" customFormat="1" ht="42" customHeight="1">
      <c r="A4" s="497" t="s">
        <v>32</v>
      </c>
      <c r="B4" s="498" t="s">
        <v>4</v>
      </c>
      <c r="C4" s="498" t="s">
        <v>33</v>
      </c>
      <c r="D4" s="499" t="s">
        <v>6</v>
      </c>
    </row>
    <row r="5" spans="1:256" s="490" customFormat="1" ht="23.25" customHeight="1">
      <c r="A5" s="500" t="s">
        <v>7</v>
      </c>
      <c r="B5" s="501">
        <f>B6+B26</f>
        <v>726898</v>
      </c>
      <c r="C5" s="501">
        <f>C6+C26</f>
        <v>825869</v>
      </c>
      <c r="D5" s="502">
        <f>C5/B5*100</f>
        <v>113.61552790075086</v>
      </c>
      <c r="IR5" s="514"/>
      <c r="IS5" s="514"/>
      <c r="IT5" s="514"/>
      <c r="IU5" s="514"/>
      <c r="IV5" s="514"/>
    </row>
    <row r="6" spans="1:4" s="489" customFormat="1" ht="23.25" customHeight="1">
      <c r="A6" s="503" t="s">
        <v>34</v>
      </c>
      <c r="B6" s="504">
        <f>SUM(B7:B25)</f>
        <v>518197</v>
      </c>
      <c r="C6" s="504">
        <f>SUM(C7:C25)</f>
        <v>547746</v>
      </c>
      <c r="D6" s="502">
        <f aca="true" t="shared" si="0" ref="D6:D22">C6/B6*100</f>
        <v>105.70227152993938</v>
      </c>
    </row>
    <row r="7" spans="1:4" s="489" customFormat="1" ht="23.25" customHeight="1">
      <c r="A7" s="505" t="s">
        <v>35</v>
      </c>
      <c r="B7" s="468">
        <v>51074</v>
      </c>
      <c r="C7" s="468">
        <v>50845</v>
      </c>
      <c r="D7" s="506">
        <f t="shared" si="0"/>
        <v>99.55163096683243</v>
      </c>
    </row>
    <row r="8" spans="1:4" s="489" customFormat="1" ht="23.25" customHeight="1">
      <c r="A8" s="505" t="s">
        <v>36</v>
      </c>
      <c r="B8" s="468">
        <v>17384</v>
      </c>
      <c r="C8" s="468">
        <v>17950</v>
      </c>
      <c r="D8" s="506">
        <f t="shared" si="0"/>
        <v>103.25586746433501</v>
      </c>
    </row>
    <row r="9" spans="1:4" s="489" customFormat="1" ht="23.25" customHeight="1">
      <c r="A9" s="505" t="s">
        <v>37</v>
      </c>
      <c r="B9" s="468">
        <v>108549</v>
      </c>
      <c r="C9" s="468">
        <v>108759</v>
      </c>
      <c r="D9" s="506">
        <f t="shared" si="0"/>
        <v>100.19346101760496</v>
      </c>
    </row>
    <row r="10" spans="1:4" s="489" customFormat="1" ht="23.25" customHeight="1">
      <c r="A10" s="505" t="s">
        <v>38</v>
      </c>
      <c r="B10" s="468">
        <v>1042</v>
      </c>
      <c r="C10" s="468">
        <v>1132</v>
      </c>
      <c r="D10" s="506">
        <f t="shared" si="0"/>
        <v>108.63723608445297</v>
      </c>
    </row>
    <row r="11" spans="1:4" s="489" customFormat="1" ht="23.25" customHeight="1">
      <c r="A11" s="505" t="s">
        <v>39</v>
      </c>
      <c r="B11" s="468">
        <v>7477</v>
      </c>
      <c r="C11" s="468">
        <v>5625</v>
      </c>
      <c r="D11" s="506">
        <f t="shared" si="0"/>
        <v>75.23070750300923</v>
      </c>
    </row>
    <row r="12" spans="1:4" s="489" customFormat="1" ht="23.25" customHeight="1">
      <c r="A12" s="505" t="s">
        <v>40</v>
      </c>
      <c r="B12" s="471">
        <v>79657</v>
      </c>
      <c r="C12" s="468">
        <v>83938</v>
      </c>
      <c r="D12" s="506">
        <f t="shared" si="0"/>
        <v>105.37429227814255</v>
      </c>
    </row>
    <row r="13" spans="1:4" s="489" customFormat="1" ht="23.25" customHeight="1">
      <c r="A13" s="505" t="s">
        <v>41</v>
      </c>
      <c r="B13" s="471">
        <v>34787</v>
      </c>
      <c r="C13" s="468">
        <v>40864</v>
      </c>
      <c r="D13" s="506">
        <f t="shared" si="0"/>
        <v>117.46916951734843</v>
      </c>
    </row>
    <row r="14" spans="1:4" s="489" customFormat="1" ht="23.25" customHeight="1">
      <c r="A14" s="505" t="s">
        <v>42</v>
      </c>
      <c r="B14" s="471">
        <v>26251</v>
      </c>
      <c r="C14" s="468">
        <v>26350</v>
      </c>
      <c r="D14" s="506">
        <f t="shared" si="0"/>
        <v>100.37712849034321</v>
      </c>
    </row>
    <row r="15" spans="1:4" s="489" customFormat="1" ht="23.25" customHeight="1">
      <c r="A15" s="505" t="s">
        <v>43</v>
      </c>
      <c r="B15" s="471">
        <v>9348</v>
      </c>
      <c r="C15" s="468">
        <v>12698</v>
      </c>
      <c r="D15" s="506">
        <f t="shared" si="0"/>
        <v>135.83654257595208</v>
      </c>
    </row>
    <row r="16" spans="1:4" s="489" customFormat="1" ht="23.25" customHeight="1">
      <c r="A16" s="505" t="s">
        <v>44</v>
      </c>
      <c r="B16" s="471">
        <v>108631</v>
      </c>
      <c r="C16" s="468">
        <v>108959</v>
      </c>
      <c r="D16" s="506">
        <f t="shared" si="0"/>
        <v>100.30193959367031</v>
      </c>
    </row>
    <row r="17" spans="1:4" s="489" customFormat="1" ht="23.25" customHeight="1">
      <c r="A17" s="505" t="s">
        <v>45</v>
      </c>
      <c r="B17" s="471">
        <v>25235</v>
      </c>
      <c r="C17" s="468">
        <v>32257</v>
      </c>
      <c r="D17" s="506">
        <f t="shared" si="0"/>
        <v>127.82643154349118</v>
      </c>
    </row>
    <row r="18" spans="1:4" s="489" customFormat="1" ht="23.25" customHeight="1">
      <c r="A18" s="505" t="s">
        <v>46</v>
      </c>
      <c r="B18" s="471">
        <v>426</v>
      </c>
      <c r="C18" s="468">
        <v>537</v>
      </c>
      <c r="D18" s="506">
        <f t="shared" si="0"/>
        <v>126.05633802816902</v>
      </c>
    </row>
    <row r="19" spans="1:4" s="489" customFormat="1" ht="23.25" customHeight="1">
      <c r="A19" s="505" t="s">
        <v>47</v>
      </c>
      <c r="B19" s="471">
        <v>413</v>
      </c>
      <c r="C19" s="468">
        <v>1256</v>
      </c>
      <c r="D19" s="506">
        <f t="shared" si="0"/>
        <v>304.11622276029055</v>
      </c>
    </row>
    <row r="20" spans="1:7" s="491" customFormat="1" ht="23.25" customHeight="1">
      <c r="A20" s="505" t="s">
        <v>48</v>
      </c>
      <c r="B20" s="474">
        <v>4444</v>
      </c>
      <c r="C20" s="468">
        <v>3954</v>
      </c>
      <c r="D20" s="506">
        <f t="shared" si="0"/>
        <v>88.97389738973898</v>
      </c>
      <c r="G20" s="489"/>
    </row>
    <row r="21" spans="1:7" s="491" customFormat="1" ht="23.25" customHeight="1">
      <c r="A21" s="505" t="s">
        <v>49</v>
      </c>
      <c r="B21" s="474">
        <v>20160</v>
      </c>
      <c r="C21" s="468">
        <v>25897</v>
      </c>
      <c r="D21" s="506">
        <f t="shared" si="0"/>
        <v>128.45734126984127</v>
      </c>
      <c r="G21" s="489"/>
    </row>
    <row r="22" spans="1:7" s="491" customFormat="1" ht="23.25" customHeight="1">
      <c r="A22" s="505" t="s">
        <v>50</v>
      </c>
      <c r="B22" s="507">
        <v>6264</v>
      </c>
      <c r="C22" s="468">
        <v>6186</v>
      </c>
      <c r="D22" s="506">
        <f t="shared" si="0"/>
        <v>98.75478927203065</v>
      </c>
      <c r="G22" s="489"/>
    </row>
    <row r="23" spans="1:7" s="491" customFormat="1" ht="23.25" customHeight="1">
      <c r="A23" s="505" t="s">
        <v>51</v>
      </c>
      <c r="B23" s="508"/>
      <c r="C23" s="468">
        <v>3123</v>
      </c>
      <c r="D23" s="506"/>
      <c r="G23" s="489"/>
    </row>
    <row r="24" spans="1:7" s="491" customFormat="1" ht="23.25" customHeight="1">
      <c r="A24" s="505" t="s">
        <v>52</v>
      </c>
      <c r="B24" s="509">
        <v>17052</v>
      </c>
      <c r="C24" s="468">
        <v>17411</v>
      </c>
      <c r="D24" s="506">
        <f>C24/B24*100</f>
        <v>102.1053248885761</v>
      </c>
      <c r="G24" s="489"/>
    </row>
    <row r="25" spans="1:4" s="491" customFormat="1" ht="23.25" customHeight="1">
      <c r="A25" s="505" t="s">
        <v>53</v>
      </c>
      <c r="B25" s="509">
        <v>3</v>
      </c>
      <c r="C25" s="468">
        <v>5</v>
      </c>
      <c r="D25" s="506">
        <f>C25/B25*100</f>
        <v>166.66666666666669</v>
      </c>
    </row>
    <row r="26" spans="1:4" s="491" customFormat="1" ht="23.25" customHeight="1">
      <c r="A26" s="510" t="s">
        <v>54</v>
      </c>
      <c r="B26" s="504">
        <v>208701</v>
      </c>
      <c r="C26" s="504">
        <v>278123</v>
      </c>
      <c r="D26" s="511">
        <f>C26/B26*100</f>
        <v>133.2638559470247</v>
      </c>
    </row>
    <row r="27" spans="1:4" s="491" customFormat="1" ht="23.25" customHeight="1">
      <c r="A27" s="510" t="s">
        <v>55</v>
      </c>
      <c r="B27" s="504"/>
      <c r="C27" s="504"/>
      <c r="D27" s="511"/>
    </row>
    <row r="28" spans="1:4" s="491" customFormat="1" ht="23.25" customHeight="1">
      <c r="A28" s="510" t="s">
        <v>56</v>
      </c>
      <c r="B28" s="504"/>
      <c r="C28" s="504"/>
      <c r="D28" s="466"/>
    </row>
    <row r="29" spans="1:4" s="491" customFormat="1" ht="24" customHeight="1">
      <c r="A29" s="489"/>
      <c r="B29" s="492"/>
      <c r="C29" s="493"/>
      <c r="D29" s="512"/>
    </row>
    <row r="30" spans="1:4" s="491" customFormat="1" ht="24" customHeight="1">
      <c r="A30" s="489"/>
      <c r="B30" s="492"/>
      <c r="C30" s="513"/>
      <c r="D30" s="512"/>
    </row>
    <row r="31" spans="2:4" s="489" customFormat="1" ht="24" customHeight="1">
      <c r="B31" s="492"/>
      <c r="C31" s="493"/>
      <c r="D31" s="512"/>
    </row>
    <row r="32" spans="1:4" s="491" customFormat="1" ht="20.25" customHeight="1">
      <c r="A32" s="489"/>
      <c r="B32" s="492"/>
      <c r="C32" s="493"/>
      <c r="D32" s="490"/>
    </row>
    <row r="33" spans="1:4" s="491" customFormat="1" ht="20.25" customHeight="1">
      <c r="A33" s="489"/>
      <c r="B33" s="492"/>
      <c r="C33" s="493"/>
      <c r="D33" s="512"/>
    </row>
    <row r="34" spans="1:4" s="491" customFormat="1" ht="20.25" customHeight="1">
      <c r="A34" s="489"/>
      <c r="B34" s="492"/>
      <c r="C34" s="493"/>
      <c r="D34" s="512"/>
    </row>
    <row r="35" spans="2:255" s="489" customFormat="1" ht="20.25" customHeight="1">
      <c r="B35" s="492"/>
      <c r="C35" s="493"/>
      <c r="D35" s="512"/>
      <c r="IR35" s="124"/>
      <c r="IS35" s="124"/>
      <c r="IT35" s="124"/>
      <c r="IU35" s="124"/>
    </row>
  </sheetData>
  <sheetProtection/>
  <mergeCells count="1">
    <mergeCell ref="A2:C2"/>
  </mergeCells>
  <printOptions horizontalCentered="1"/>
  <pageMargins left="0.24" right="0.24" top="0.51" bottom="0.31" header="0.31" footer="0.31"/>
  <pageSetup blackAndWhite="1" errors="blank" horizontalDpi="600" verticalDpi="600" orientation="portrait" paperSize="9" r:id="rId1"/>
  <headerFooter scaleWithDoc="0" alignWithMargins="0">
    <oddFooter xml:space="preserve">&amp;C &amp;P </oddFooter>
  </headerFooter>
</worksheet>
</file>

<file path=xl/worksheets/sheet20.xml><?xml version="1.0" encoding="utf-8"?>
<worksheet xmlns="http://schemas.openxmlformats.org/spreadsheetml/2006/main" xmlns:r="http://schemas.openxmlformats.org/officeDocument/2006/relationships">
  <sheetPr>
    <tabColor indexed="25"/>
  </sheetPr>
  <dimension ref="A1:H17"/>
  <sheetViews>
    <sheetView showZeros="0" zoomScale="115" zoomScaleNormal="115" zoomScaleSheetLayoutView="100" zoomScalePageLayoutView="0" workbookViewId="0" topLeftCell="A1">
      <selection activeCell="B14" sqref="B14:B16"/>
    </sheetView>
  </sheetViews>
  <sheetFormatPr defaultColWidth="9.00390625" defaultRowHeight="19.5" customHeight="1"/>
  <cols>
    <col min="1" max="1" width="23.625" style="105" customWidth="1"/>
    <col min="2" max="2" width="19.25390625" style="105" customWidth="1"/>
    <col min="3" max="3" width="16.125" style="106" customWidth="1"/>
    <col min="4" max="4" width="15.50390625" style="106" customWidth="1"/>
    <col min="5" max="5" width="20.75390625" style="107" customWidth="1"/>
    <col min="6" max="6" width="17.875" style="107" customWidth="1"/>
    <col min="7" max="7" width="16.125" style="136" customWidth="1"/>
    <col min="8" max="8" width="15.125" style="137" customWidth="1"/>
    <col min="9" max="16384" width="9.00390625" style="109" customWidth="1"/>
  </cols>
  <sheetData>
    <row r="1" spans="1:7" ht="19.5" customHeight="1">
      <c r="A1" s="572" t="s">
        <v>1178</v>
      </c>
      <c r="B1" s="572"/>
      <c r="C1" s="573"/>
      <c r="D1" s="73"/>
      <c r="E1" s="572"/>
      <c r="F1" s="572"/>
      <c r="G1" s="572"/>
    </row>
    <row r="2" spans="1:7" ht="29.25" customHeight="1">
      <c r="A2" s="578" t="s">
        <v>1179</v>
      </c>
      <c r="B2" s="578"/>
      <c r="C2" s="578"/>
      <c r="D2" s="578"/>
      <c r="E2" s="578"/>
      <c r="F2" s="578"/>
      <c r="G2" s="578"/>
    </row>
    <row r="3" spans="1:8" ht="19.5" customHeight="1">
      <c r="A3" s="588"/>
      <c r="B3" s="588"/>
      <c r="C3" s="588"/>
      <c r="D3" s="588"/>
      <c r="E3" s="588"/>
      <c r="F3" s="138"/>
      <c r="H3" s="110" t="s">
        <v>2</v>
      </c>
    </row>
    <row r="4" spans="1:8" ht="43.5" customHeight="1">
      <c r="A4" s="111" t="s">
        <v>561</v>
      </c>
      <c r="B4" s="111" t="s">
        <v>675</v>
      </c>
      <c r="C4" s="112" t="s">
        <v>676</v>
      </c>
      <c r="D4" s="139" t="s">
        <v>677</v>
      </c>
      <c r="E4" s="111" t="s">
        <v>449</v>
      </c>
      <c r="F4" s="111" t="s">
        <v>678</v>
      </c>
      <c r="G4" s="112" t="s">
        <v>676</v>
      </c>
      <c r="H4" s="139" t="s">
        <v>679</v>
      </c>
    </row>
    <row r="5" spans="1:8" ht="24" customHeight="1">
      <c r="A5" s="111" t="s">
        <v>562</v>
      </c>
      <c r="B5" s="111">
        <f aca="true" t="shared" si="0" ref="B5:G5">B6+B13</f>
        <v>402615</v>
      </c>
      <c r="C5" s="140">
        <f t="shared" si="0"/>
        <v>230398</v>
      </c>
      <c r="D5" s="141"/>
      <c r="E5" s="111" t="s">
        <v>562</v>
      </c>
      <c r="F5" s="142">
        <f t="shared" si="0"/>
        <v>274467</v>
      </c>
      <c r="G5" s="140">
        <f t="shared" si="0"/>
        <v>230398</v>
      </c>
      <c r="H5" s="143"/>
    </row>
    <row r="6" spans="1:8" ht="24" customHeight="1">
      <c r="A6" s="144" t="s">
        <v>61</v>
      </c>
      <c r="B6" s="140">
        <f>SUM(B7:B12)</f>
        <v>60974</v>
      </c>
      <c r="C6" s="140">
        <f>SUM(C7:C12)</f>
        <v>100000</v>
      </c>
      <c r="D6" s="145">
        <v>65.1</v>
      </c>
      <c r="E6" s="146" t="s">
        <v>62</v>
      </c>
      <c r="F6" s="142">
        <v>218541</v>
      </c>
      <c r="G6" s="140">
        <f>SUM(G8:G12)</f>
        <v>176398</v>
      </c>
      <c r="H6" s="147">
        <v>-19.3</v>
      </c>
    </row>
    <row r="7" spans="1:8" ht="24" customHeight="1">
      <c r="A7" s="148" t="s">
        <v>1180</v>
      </c>
      <c r="B7" s="149">
        <v>40795</v>
      </c>
      <c r="C7" s="150">
        <v>80000</v>
      </c>
      <c r="D7" s="151">
        <v>96.1</v>
      </c>
      <c r="E7" s="148" t="s">
        <v>825</v>
      </c>
      <c r="F7" s="142">
        <v>4</v>
      </c>
      <c r="G7" s="140"/>
      <c r="H7" s="147"/>
    </row>
    <row r="8" spans="1:8" ht="19.5" customHeight="1">
      <c r="A8" s="148" t="s">
        <v>1181</v>
      </c>
      <c r="B8" s="149">
        <v>10</v>
      </c>
      <c r="C8" s="150"/>
      <c r="D8" s="145"/>
      <c r="E8" s="148" t="s">
        <v>848</v>
      </c>
      <c r="F8" s="142">
        <v>2047</v>
      </c>
      <c r="G8" s="142">
        <v>2357</v>
      </c>
      <c r="H8" s="147">
        <v>15.1</v>
      </c>
    </row>
    <row r="9" spans="1:8" ht="19.5" customHeight="1">
      <c r="A9" s="152" t="s">
        <v>1182</v>
      </c>
      <c r="B9" s="153">
        <v>5871</v>
      </c>
      <c r="C9" s="150">
        <v>8000</v>
      </c>
      <c r="D9" s="154">
        <v>36.3</v>
      </c>
      <c r="E9" s="148" t="s">
        <v>975</v>
      </c>
      <c r="F9" s="142">
        <v>64607</v>
      </c>
      <c r="G9" s="142">
        <v>46855</v>
      </c>
      <c r="H9" s="147">
        <v>-27.5</v>
      </c>
    </row>
    <row r="10" spans="1:8" ht="19.5" customHeight="1">
      <c r="A10" s="152" t="s">
        <v>1183</v>
      </c>
      <c r="B10" s="153">
        <v>400</v>
      </c>
      <c r="C10" s="155"/>
      <c r="D10" s="156"/>
      <c r="E10" s="148" t="s">
        <v>983</v>
      </c>
      <c r="F10" s="142">
        <v>89626</v>
      </c>
      <c r="G10" s="142">
        <v>88256</v>
      </c>
      <c r="H10" s="147">
        <v>-1.55</v>
      </c>
    </row>
    <row r="11" spans="1:8" ht="22.5" customHeight="1">
      <c r="A11" s="152" t="s">
        <v>1184</v>
      </c>
      <c r="B11" s="153">
        <v>13898</v>
      </c>
      <c r="C11" s="150">
        <v>12000</v>
      </c>
      <c r="D11" s="145">
        <v>-13.7</v>
      </c>
      <c r="E11" s="148" t="s">
        <v>1075</v>
      </c>
      <c r="F11" s="142">
        <v>47984</v>
      </c>
      <c r="G11" s="142">
        <v>19495</v>
      </c>
      <c r="H11" s="147">
        <v>-59.4</v>
      </c>
    </row>
    <row r="12" spans="1:8" ht="24" customHeight="1">
      <c r="A12" s="152"/>
      <c r="B12" s="153"/>
      <c r="C12" s="150"/>
      <c r="D12" s="145"/>
      <c r="E12" s="148" t="s">
        <v>1185</v>
      </c>
      <c r="F12" s="142">
        <v>14273</v>
      </c>
      <c r="G12" s="142">
        <v>19435</v>
      </c>
      <c r="H12" s="147">
        <v>36.2</v>
      </c>
    </row>
    <row r="13" spans="1:8" ht="19.5" customHeight="1">
      <c r="A13" s="144" t="s">
        <v>73</v>
      </c>
      <c r="B13" s="140">
        <f>B15+B14+B16</f>
        <v>341641</v>
      </c>
      <c r="C13" s="140">
        <f>C15+C14</f>
        <v>130398</v>
      </c>
      <c r="D13" s="157"/>
      <c r="E13" s="144" t="s">
        <v>74</v>
      </c>
      <c r="F13" s="142">
        <v>55926</v>
      </c>
      <c r="G13" s="140">
        <f>G15+G16</f>
        <v>54000</v>
      </c>
      <c r="H13" s="158"/>
    </row>
    <row r="14" spans="1:8" ht="19.5" customHeight="1">
      <c r="A14" s="115" t="s">
        <v>1186</v>
      </c>
      <c r="B14" s="159">
        <v>70112</v>
      </c>
      <c r="C14" s="160">
        <v>43627</v>
      </c>
      <c r="D14" s="157"/>
      <c r="E14" s="161" t="s">
        <v>1187</v>
      </c>
      <c r="F14" s="142">
        <v>926</v>
      </c>
      <c r="G14" s="140"/>
      <c r="H14" s="158"/>
    </row>
    <row r="15" spans="1:8" ht="19.5" customHeight="1">
      <c r="A15" s="123" t="s">
        <v>1188</v>
      </c>
      <c r="B15" s="162">
        <v>112529</v>
      </c>
      <c r="C15" s="160">
        <v>86771</v>
      </c>
      <c r="D15" s="163"/>
      <c r="E15" s="123" t="s">
        <v>1189</v>
      </c>
      <c r="F15" s="142">
        <v>55000</v>
      </c>
      <c r="G15" s="142">
        <v>54000</v>
      </c>
      <c r="H15" s="157"/>
    </row>
    <row r="16" spans="1:8" ht="19.5" customHeight="1">
      <c r="A16" s="123" t="s">
        <v>1190</v>
      </c>
      <c r="B16" s="162">
        <v>159000</v>
      </c>
      <c r="C16" s="160"/>
      <c r="D16" s="163"/>
      <c r="E16" s="123"/>
      <c r="F16" s="123"/>
      <c r="G16" s="164"/>
      <c r="H16" s="163"/>
    </row>
    <row r="17" spans="1:8" ht="39" customHeight="1">
      <c r="A17" s="614" t="s">
        <v>1191</v>
      </c>
      <c r="B17" s="614"/>
      <c r="C17" s="615"/>
      <c r="D17" s="615"/>
      <c r="E17" s="614"/>
      <c r="F17" s="614"/>
      <c r="G17" s="614"/>
      <c r="H17" s="615"/>
    </row>
  </sheetData>
  <sheetProtection/>
  <mergeCells count="5">
    <mergeCell ref="A1:C1"/>
    <mergeCell ref="E1:G1"/>
    <mergeCell ref="A2:G2"/>
    <mergeCell ref="A3:E3"/>
    <mergeCell ref="A17:H17"/>
  </mergeCells>
  <printOptions horizontalCentered="1"/>
  <pageMargins left="0.24" right="0.24" top="0.51" bottom="0.31" header="0.31" footer="0.31"/>
  <pageSetup blackAndWhite="1" errors="blank" horizontalDpi="600" verticalDpi="600" orientation="landscape" paperSize="9"/>
  <headerFooter scaleWithDoc="0" alignWithMargins="0">
    <oddFooter xml:space="preserve">&amp;C &amp;P </oddFooter>
  </headerFooter>
</worksheet>
</file>

<file path=xl/worksheets/sheet21.xml><?xml version="1.0" encoding="utf-8"?>
<worksheet xmlns="http://schemas.openxmlformats.org/spreadsheetml/2006/main" xmlns:r="http://schemas.openxmlformats.org/officeDocument/2006/relationships">
  <sheetPr>
    <tabColor indexed="25"/>
  </sheetPr>
  <dimension ref="A1:B44"/>
  <sheetViews>
    <sheetView zoomScaleSheetLayoutView="100" zoomScalePageLayoutView="0" workbookViewId="0" topLeftCell="A1">
      <selection activeCell="B6" sqref="B6"/>
    </sheetView>
  </sheetViews>
  <sheetFormatPr defaultColWidth="9.00390625" defaultRowHeight="19.5" customHeight="1"/>
  <cols>
    <col min="1" max="1" width="60.50390625" style="125" customWidth="1"/>
    <col min="2" max="2" width="28.875" style="108" customWidth="1"/>
    <col min="3" max="16384" width="9.00390625" style="109" customWidth="1"/>
  </cols>
  <sheetData>
    <row r="1" spans="1:2" ht="19.5" customHeight="1">
      <c r="A1" s="572" t="s">
        <v>1192</v>
      </c>
      <c r="B1" s="573"/>
    </row>
    <row r="2" spans="1:2" ht="27.75" customHeight="1">
      <c r="A2" s="578" t="s">
        <v>1193</v>
      </c>
      <c r="B2" s="578"/>
    </row>
    <row r="3" spans="1:2" ht="15.75" customHeight="1">
      <c r="A3" s="126"/>
      <c r="B3" s="110" t="s">
        <v>2</v>
      </c>
    </row>
    <row r="4" spans="1:2" ht="22.5" customHeight="1">
      <c r="A4" s="127" t="s">
        <v>449</v>
      </c>
      <c r="B4" s="127" t="s">
        <v>1085</v>
      </c>
    </row>
    <row r="5" spans="1:2" ht="18" customHeight="1">
      <c r="A5" s="128" t="s">
        <v>62</v>
      </c>
      <c r="B5" s="102">
        <f>B6+B12+B21+B30+B39+B43</f>
        <v>176398</v>
      </c>
    </row>
    <row r="6" spans="1:2" ht="16.5" customHeight="1">
      <c r="A6" s="129" t="s">
        <v>584</v>
      </c>
      <c r="B6" s="130">
        <v>2357</v>
      </c>
    </row>
    <row r="7" spans="1:2" ht="16.5" customHeight="1">
      <c r="A7" s="131" t="s">
        <v>1194</v>
      </c>
      <c r="B7" s="130">
        <v>2343</v>
      </c>
    </row>
    <row r="8" spans="1:2" ht="16.5" customHeight="1">
      <c r="A8" s="131" t="s">
        <v>1195</v>
      </c>
      <c r="B8" s="130">
        <v>1208</v>
      </c>
    </row>
    <row r="9" spans="1:2" ht="16.5" customHeight="1">
      <c r="A9" s="131" t="s">
        <v>1196</v>
      </c>
      <c r="B9" s="130">
        <v>1135</v>
      </c>
    </row>
    <row r="10" spans="1:2" ht="16.5" customHeight="1">
      <c r="A10" s="131" t="s">
        <v>1197</v>
      </c>
      <c r="B10" s="130">
        <v>14</v>
      </c>
    </row>
    <row r="11" spans="1:2" ht="16.5" customHeight="1">
      <c r="A11" s="131" t="s">
        <v>1196</v>
      </c>
      <c r="B11" s="130">
        <v>14</v>
      </c>
    </row>
    <row r="12" spans="1:2" ht="16.5" customHeight="1">
      <c r="A12" s="129" t="s">
        <v>589</v>
      </c>
      <c r="B12" s="130">
        <v>46855</v>
      </c>
    </row>
    <row r="13" spans="1:2" ht="16.5" customHeight="1">
      <c r="A13" s="129" t="s">
        <v>1198</v>
      </c>
      <c r="B13" s="132">
        <v>44451</v>
      </c>
    </row>
    <row r="14" spans="1:2" ht="16.5" customHeight="1">
      <c r="A14" s="133" t="s">
        <v>1199</v>
      </c>
      <c r="B14" s="132">
        <v>20091</v>
      </c>
    </row>
    <row r="15" spans="1:2" ht="16.5" customHeight="1">
      <c r="A15" s="133" t="s">
        <v>1200</v>
      </c>
      <c r="B15" s="132">
        <v>288</v>
      </c>
    </row>
    <row r="16" spans="1:2" ht="16.5" customHeight="1">
      <c r="A16" s="133" t="s">
        <v>1201</v>
      </c>
      <c r="B16" s="132">
        <v>24072</v>
      </c>
    </row>
    <row r="17" spans="1:2" ht="16.5" customHeight="1">
      <c r="A17" s="129" t="s">
        <v>1202</v>
      </c>
      <c r="B17" s="130">
        <v>2274</v>
      </c>
    </row>
    <row r="18" spans="1:2" ht="16.5" customHeight="1">
      <c r="A18" s="133" t="s">
        <v>1203</v>
      </c>
      <c r="B18" s="130">
        <v>2274</v>
      </c>
    </row>
    <row r="19" spans="1:2" ht="16.5" customHeight="1">
      <c r="A19" s="129" t="s">
        <v>1204</v>
      </c>
      <c r="B19" s="132">
        <v>130</v>
      </c>
    </row>
    <row r="20" spans="1:2" ht="16.5" customHeight="1">
      <c r="A20" s="129" t="s">
        <v>1205</v>
      </c>
      <c r="B20" s="132">
        <v>130</v>
      </c>
    </row>
    <row r="21" spans="1:2" ht="16.5" customHeight="1">
      <c r="A21" s="129" t="s">
        <v>603</v>
      </c>
      <c r="B21" s="130">
        <v>88256</v>
      </c>
    </row>
    <row r="22" spans="1:2" s="124" customFormat="1" ht="16.5" customHeight="1">
      <c r="A22" s="134" t="s">
        <v>1206</v>
      </c>
      <c r="B22" s="132">
        <v>81</v>
      </c>
    </row>
    <row r="23" spans="1:2" s="124" customFormat="1" ht="16.5" customHeight="1">
      <c r="A23" s="134" t="s">
        <v>1196</v>
      </c>
      <c r="B23" s="132">
        <v>81</v>
      </c>
    </row>
    <row r="24" spans="1:2" ht="16.5" customHeight="1">
      <c r="A24" s="133" t="s">
        <v>1207</v>
      </c>
      <c r="B24" s="132">
        <v>4639</v>
      </c>
    </row>
    <row r="25" spans="1:2" ht="16.5" customHeight="1">
      <c r="A25" s="133" t="s">
        <v>1196</v>
      </c>
      <c r="B25" s="132">
        <v>1681</v>
      </c>
    </row>
    <row r="26" spans="1:2" ht="16.5" customHeight="1">
      <c r="A26" s="133" t="s">
        <v>1208</v>
      </c>
      <c r="B26" s="132">
        <v>2778</v>
      </c>
    </row>
    <row r="27" spans="1:2" ht="16.5" customHeight="1">
      <c r="A27" s="133" t="s">
        <v>1209</v>
      </c>
      <c r="B27" s="132">
        <v>180</v>
      </c>
    </row>
    <row r="28" spans="1:2" ht="16.5" customHeight="1">
      <c r="A28" s="133" t="s">
        <v>1210</v>
      </c>
      <c r="B28" s="132">
        <v>83536</v>
      </c>
    </row>
    <row r="29" spans="1:2" ht="16.5" customHeight="1">
      <c r="A29" s="133" t="s">
        <v>1211</v>
      </c>
      <c r="B29" s="132">
        <v>83536</v>
      </c>
    </row>
    <row r="30" spans="1:2" ht="16.5" customHeight="1">
      <c r="A30" s="131" t="s">
        <v>609</v>
      </c>
      <c r="B30" s="130">
        <v>19495</v>
      </c>
    </row>
    <row r="31" spans="1:2" ht="16.5" customHeight="1">
      <c r="A31" s="134" t="s">
        <v>1212</v>
      </c>
      <c r="B31" s="132">
        <v>17700</v>
      </c>
    </row>
    <row r="32" spans="1:2" ht="16.5" customHeight="1">
      <c r="A32" s="134" t="s">
        <v>1213</v>
      </c>
      <c r="B32" s="132">
        <v>17700</v>
      </c>
    </row>
    <row r="33" spans="1:2" ht="16.5" customHeight="1">
      <c r="A33" s="133" t="s">
        <v>1214</v>
      </c>
      <c r="B33" s="130">
        <v>1795</v>
      </c>
    </row>
    <row r="34" spans="1:2" ht="16.5" customHeight="1">
      <c r="A34" s="133" t="s">
        <v>1215</v>
      </c>
      <c r="B34" s="132">
        <v>477</v>
      </c>
    </row>
    <row r="35" spans="1:2" ht="16.5" customHeight="1">
      <c r="A35" s="133" t="s">
        <v>1216</v>
      </c>
      <c r="B35" s="132">
        <v>270</v>
      </c>
    </row>
    <row r="36" spans="1:2" ht="16.5" customHeight="1">
      <c r="A36" s="133" t="s">
        <v>1217</v>
      </c>
      <c r="B36" s="132">
        <v>797</v>
      </c>
    </row>
    <row r="37" spans="1:2" ht="16.5" customHeight="1">
      <c r="A37" s="133" t="s">
        <v>1218</v>
      </c>
      <c r="B37" s="130">
        <v>119</v>
      </c>
    </row>
    <row r="38" spans="1:2" ht="16.5" customHeight="1">
      <c r="A38" s="133" t="s">
        <v>1219</v>
      </c>
      <c r="B38" s="132">
        <v>132</v>
      </c>
    </row>
    <row r="39" spans="1:2" ht="16.5" customHeight="1">
      <c r="A39" s="131" t="s">
        <v>619</v>
      </c>
      <c r="B39" s="132">
        <v>19434</v>
      </c>
    </row>
    <row r="40" spans="1:2" ht="16.5" customHeight="1">
      <c r="A40" s="131" t="s">
        <v>1220</v>
      </c>
      <c r="B40" s="132">
        <v>1559</v>
      </c>
    </row>
    <row r="41" spans="1:2" ht="16.5" customHeight="1">
      <c r="A41" s="131" t="s">
        <v>1221</v>
      </c>
      <c r="B41" s="132">
        <v>1054</v>
      </c>
    </row>
    <row r="42" spans="1:2" ht="16.5" customHeight="1">
      <c r="A42" s="131" t="s">
        <v>1222</v>
      </c>
      <c r="B42" s="132">
        <v>16821</v>
      </c>
    </row>
    <row r="43" spans="1:2" ht="16.5" customHeight="1">
      <c r="A43" s="135" t="s">
        <v>624</v>
      </c>
      <c r="B43" s="132">
        <v>1</v>
      </c>
    </row>
    <row r="44" spans="1:2" ht="16.5" customHeight="1">
      <c r="A44" s="135" t="s">
        <v>1223</v>
      </c>
      <c r="B44" s="132">
        <v>1</v>
      </c>
    </row>
  </sheetData>
  <sheetProtection/>
  <mergeCells count="2">
    <mergeCell ref="A1:B1"/>
    <mergeCell ref="A2:B2"/>
  </mergeCells>
  <printOptions horizontalCentered="1"/>
  <pageMargins left="0.24" right="0.24" top="0.31" bottom="0.31" header="0.31" footer="0.31"/>
  <pageSetup blackAndWhite="1" errors="blank" horizontalDpi="600" verticalDpi="600" orientation="portrait" paperSize="9" scale="95"/>
  <headerFooter scaleWithDoc="0" alignWithMargins="0">
    <oddFooter xml:space="preserve">&amp;C &amp;P </oddFooter>
  </headerFooter>
</worksheet>
</file>

<file path=xl/worksheets/sheet22.xml><?xml version="1.0" encoding="utf-8"?>
<worksheet xmlns="http://schemas.openxmlformats.org/spreadsheetml/2006/main" xmlns:r="http://schemas.openxmlformats.org/officeDocument/2006/relationships">
  <sheetPr>
    <tabColor indexed="25"/>
  </sheetPr>
  <dimension ref="A1:D13"/>
  <sheetViews>
    <sheetView showZeros="0" zoomScale="115" zoomScaleNormal="115" zoomScaleSheetLayoutView="100" zoomScalePageLayoutView="0" workbookViewId="0" topLeftCell="A1">
      <selection activeCell="F7" sqref="F7"/>
    </sheetView>
  </sheetViews>
  <sheetFormatPr defaultColWidth="9.00390625" defaultRowHeight="19.5" customHeight="1"/>
  <cols>
    <col min="1" max="1" width="32.125" style="105" customWidth="1"/>
    <col min="2" max="2" width="13.75390625" style="106" customWidth="1"/>
    <col min="3" max="3" width="25.625" style="107" customWidth="1"/>
    <col min="4" max="4" width="14.875" style="108" customWidth="1"/>
    <col min="5" max="16384" width="9.00390625" style="109" customWidth="1"/>
  </cols>
  <sheetData>
    <row r="1" spans="1:4" ht="19.5" customHeight="1">
      <c r="A1" s="572" t="s">
        <v>1224</v>
      </c>
      <c r="B1" s="573"/>
      <c r="C1" s="572"/>
      <c r="D1" s="573"/>
    </row>
    <row r="2" spans="1:4" ht="29.25" customHeight="1">
      <c r="A2" s="578" t="s">
        <v>1225</v>
      </c>
      <c r="B2" s="578"/>
      <c r="C2" s="578"/>
      <c r="D2" s="578"/>
    </row>
    <row r="3" spans="1:4" ht="19.5" customHeight="1">
      <c r="A3" s="588"/>
      <c r="B3" s="588"/>
      <c r="C3" s="588"/>
      <c r="D3" s="110" t="s">
        <v>2</v>
      </c>
    </row>
    <row r="4" spans="1:4" ht="24" customHeight="1">
      <c r="A4" s="111" t="s">
        <v>629</v>
      </c>
      <c r="B4" s="112" t="s">
        <v>1096</v>
      </c>
      <c r="C4" s="111" t="s">
        <v>449</v>
      </c>
      <c r="D4" s="112" t="s">
        <v>1096</v>
      </c>
    </row>
    <row r="5" spans="1:4" ht="33.75" customHeight="1">
      <c r="A5" s="113" t="s">
        <v>630</v>
      </c>
      <c r="B5" s="114">
        <f>B6+B13</f>
        <v>130398</v>
      </c>
      <c r="C5" s="113" t="s">
        <v>631</v>
      </c>
      <c r="D5" s="102">
        <f>SUM(D6:D13)</f>
        <v>54000</v>
      </c>
    </row>
    <row r="6" spans="1:4" ht="33.75" customHeight="1">
      <c r="A6" s="115" t="s">
        <v>75</v>
      </c>
      <c r="B6" s="116">
        <v>43627</v>
      </c>
      <c r="C6" s="117" t="s">
        <v>1226</v>
      </c>
      <c r="D6" s="118">
        <v>0</v>
      </c>
    </row>
    <row r="7" spans="1:4" ht="33.75" customHeight="1">
      <c r="A7" s="115" t="s">
        <v>1227</v>
      </c>
      <c r="B7" s="119">
        <v>2036</v>
      </c>
      <c r="C7" s="117" t="s">
        <v>578</v>
      </c>
      <c r="D7" s="120">
        <v>54000</v>
      </c>
    </row>
    <row r="8" spans="1:4" ht="33.75" customHeight="1">
      <c r="A8" s="115" t="s">
        <v>1228</v>
      </c>
      <c r="B8" s="119">
        <v>14</v>
      </c>
      <c r="C8" s="117"/>
      <c r="D8" s="86"/>
    </row>
    <row r="9" spans="1:4" ht="33.75" customHeight="1">
      <c r="A9" s="115" t="s">
        <v>1229</v>
      </c>
      <c r="B9" s="119">
        <v>1150</v>
      </c>
      <c r="C9" s="121"/>
      <c r="D9" s="86"/>
    </row>
    <row r="10" spans="1:4" ht="33.75" customHeight="1">
      <c r="A10" s="115" t="s">
        <v>1230</v>
      </c>
      <c r="B10" s="119">
        <v>2784</v>
      </c>
      <c r="C10" s="121"/>
      <c r="D10" s="86"/>
    </row>
    <row r="11" spans="1:4" ht="33.75" customHeight="1">
      <c r="A11" s="115" t="s">
        <v>1231</v>
      </c>
      <c r="B11" s="122">
        <v>36290</v>
      </c>
      <c r="C11" s="121"/>
      <c r="D11" s="86"/>
    </row>
    <row r="12" spans="1:4" ht="33.75" customHeight="1">
      <c r="A12" s="115" t="s">
        <v>1232</v>
      </c>
      <c r="B12" s="122">
        <v>1353</v>
      </c>
      <c r="C12" s="121"/>
      <c r="D12" s="86"/>
    </row>
    <row r="13" spans="1:4" ht="33.75" customHeight="1">
      <c r="A13" s="123" t="s">
        <v>1167</v>
      </c>
      <c r="B13" s="116">
        <v>86771</v>
      </c>
      <c r="C13" s="121"/>
      <c r="D13" s="86"/>
    </row>
  </sheetData>
  <sheetProtection/>
  <mergeCells count="4">
    <mergeCell ref="A1:B1"/>
    <mergeCell ref="C1:D1"/>
    <mergeCell ref="A2:D2"/>
    <mergeCell ref="A3:C3"/>
  </mergeCells>
  <printOptions horizontalCentered="1"/>
  <pageMargins left="0.16" right="0.16" top="0.51" bottom="0.31" header="0.31" footer="0.31"/>
  <pageSetup blackAndWhite="1" errors="blank" horizontalDpi="600" verticalDpi="600" orientation="portrait" paperSize="9"/>
  <headerFooter scaleWithDoc="0" alignWithMargins="0">
    <oddFooter xml:space="preserve">&amp;C &amp;P </oddFooter>
  </headerFooter>
</worksheet>
</file>

<file path=xl/worksheets/sheet23.xml><?xml version="1.0" encoding="utf-8"?>
<worksheet xmlns="http://schemas.openxmlformats.org/spreadsheetml/2006/main" xmlns:r="http://schemas.openxmlformats.org/officeDocument/2006/relationships">
  <sheetPr>
    <tabColor indexed="25"/>
  </sheetPr>
  <dimension ref="A1:E21"/>
  <sheetViews>
    <sheetView showZeros="0" view="pageBreakPreview" zoomScaleNormal="115" zoomScaleSheetLayoutView="100" zoomScalePageLayoutView="0" workbookViewId="0" topLeftCell="A1">
      <selection activeCell="H16" sqref="H16"/>
    </sheetView>
  </sheetViews>
  <sheetFormatPr defaultColWidth="12.75390625" defaultRowHeight="13.5" customHeight="1"/>
  <cols>
    <col min="1" max="1" width="29.625" style="64" customWidth="1"/>
    <col min="2" max="2" width="13.50390625" style="70" customWidth="1"/>
    <col min="3" max="3" width="35.50390625" style="71" customWidth="1"/>
    <col min="4" max="4" width="13.50390625" style="72" customWidth="1"/>
    <col min="5" max="5" width="9.00390625" style="64" customWidth="1"/>
    <col min="6" max="6" width="11.25390625" style="64" customWidth="1"/>
    <col min="7" max="32" width="9.00390625" style="64" customWidth="1"/>
    <col min="33" max="224" width="12.75390625" style="64" customWidth="1"/>
    <col min="225" max="250" width="9.00390625" style="64" customWidth="1"/>
    <col min="251" max="251" width="29.625" style="64" customWidth="1"/>
    <col min="252" max="252" width="12.75390625" style="64" customWidth="1"/>
    <col min="253" max="253" width="29.75390625" style="64" customWidth="1"/>
    <col min="254" max="254" width="17.00390625" style="64" customWidth="1"/>
    <col min="255" max="255" width="37.00390625" style="64" customWidth="1"/>
    <col min="256" max="16384" width="12.75390625" style="64" customWidth="1"/>
  </cols>
  <sheetData>
    <row r="1" spans="1:2" ht="17.25">
      <c r="A1" s="572" t="s">
        <v>1233</v>
      </c>
      <c r="B1" s="573"/>
    </row>
    <row r="2" spans="1:4" ht="30" customHeight="1">
      <c r="A2" s="578" t="s">
        <v>1234</v>
      </c>
      <c r="B2" s="578"/>
      <c r="C2" s="578"/>
      <c r="D2" s="578"/>
    </row>
    <row r="3" spans="1:4" s="69" customFormat="1" ht="21.75" customHeight="1">
      <c r="A3" s="74"/>
      <c r="B3" s="75"/>
      <c r="C3" s="76"/>
      <c r="D3" s="77" t="s">
        <v>2</v>
      </c>
    </row>
    <row r="4" spans="1:4" s="69" customFormat="1" ht="24" customHeight="1">
      <c r="A4" s="78" t="s">
        <v>561</v>
      </c>
      <c r="B4" s="78" t="s">
        <v>1096</v>
      </c>
      <c r="C4" s="78" t="s">
        <v>449</v>
      </c>
      <c r="D4" s="79" t="s">
        <v>1096</v>
      </c>
    </row>
    <row r="5" spans="1:4" s="69" customFormat="1" ht="24" customHeight="1">
      <c r="A5" s="78" t="s">
        <v>562</v>
      </c>
      <c r="B5" s="80">
        <f>B6+B19</f>
        <v>7000</v>
      </c>
      <c r="C5" s="78" t="s">
        <v>562</v>
      </c>
      <c r="D5" s="80">
        <f>B5</f>
        <v>7000</v>
      </c>
    </row>
    <row r="6" spans="1:4" s="69" customFormat="1" ht="24" customHeight="1">
      <c r="A6" s="81" t="s">
        <v>61</v>
      </c>
      <c r="B6" s="82">
        <v>7000</v>
      </c>
      <c r="C6" s="83" t="s">
        <v>62</v>
      </c>
      <c r="D6" s="84">
        <f>D7+D11+D14+D17</f>
        <v>0</v>
      </c>
    </row>
    <row r="7" spans="1:5" s="69" customFormat="1" ht="19.5" customHeight="1">
      <c r="A7" s="85" t="s">
        <v>643</v>
      </c>
      <c r="B7" s="86">
        <v>5000</v>
      </c>
      <c r="C7" s="87" t="s">
        <v>1235</v>
      </c>
      <c r="D7" s="86"/>
      <c r="E7" s="88"/>
    </row>
    <row r="8" spans="1:5" s="69" customFormat="1" ht="19.5" customHeight="1">
      <c r="A8" s="85" t="s">
        <v>1236</v>
      </c>
      <c r="B8" s="86"/>
      <c r="C8" s="89" t="s">
        <v>1237</v>
      </c>
      <c r="D8" s="86"/>
      <c r="E8" s="88"/>
    </row>
    <row r="9" spans="1:4" s="69" customFormat="1" ht="19.5" customHeight="1">
      <c r="A9" s="85" t="s">
        <v>1238</v>
      </c>
      <c r="B9" s="86">
        <v>1800</v>
      </c>
      <c r="C9" s="89" t="s">
        <v>1239</v>
      </c>
      <c r="D9" s="86"/>
    </row>
    <row r="10" spans="1:4" s="69" customFormat="1" ht="19.5" customHeight="1">
      <c r="A10" s="85" t="s">
        <v>1240</v>
      </c>
      <c r="B10" s="86">
        <v>200</v>
      </c>
      <c r="C10" s="89" t="s">
        <v>1241</v>
      </c>
      <c r="D10" s="86"/>
    </row>
    <row r="11" spans="1:5" s="69" customFormat="1" ht="19.5" customHeight="1">
      <c r="A11" s="90"/>
      <c r="B11" s="91"/>
      <c r="C11" s="87" t="s">
        <v>1242</v>
      </c>
      <c r="D11" s="86"/>
      <c r="E11" s="88"/>
    </row>
    <row r="12" spans="1:4" s="69" customFormat="1" ht="19.5" customHeight="1">
      <c r="A12" s="92"/>
      <c r="B12" s="91"/>
      <c r="C12" s="89" t="s">
        <v>1243</v>
      </c>
      <c r="D12" s="86"/>
    </row>
    <row r="13" spans="1:4" s="69" customFormat="1" ht="19.5" customHeight="1">
      <c r="A13" s="93"/>
      <c r="B13" s="94"/>
      <c r="C13" s="89" t="s">
        <v>1244</v>
      </c>
      <c r="D13" s="86"/>
    </row>
    <row r="14" spans="1:4" s="69" customFormat="1" ht="19.5" customHeight="1">
      <c r="A14" s="95"/>
      <c r="B14" s="96"/>
      <c r="C14" s="87" t="s">
        <v>1245</v>
      </c>
      <c r="D14" s="86"/>
    </row>
    <row r="15" spans="1:4" s="69" customFormat="1" ht="19.5" customHeight="1">
      <c r="A15" s="97"/>
      <c r="B15" s="98"/>
      <c r="C15" s="89" t="s">
        <v>1246</v>
      </c>
      <c r="D15" s="86"/>
    </row>
    <row r="16" spans="1:4" s="69" customFormat="1" ht="19.5" customHeight="1">
      <c r="A16" s="99"/>
      <c r="B16" s="91"/>
      <c r="C16" s="100" t="s">
        <v>1247</v>
      </c>
      <c r="D16" s="86"/>
    </row>
    <row r="17" spans="1:4" s="69" customFormat="1" ht="19.5" customHeight="1">
      <c r="A17" s="99"/>
      <c r="B17" s="91"/>
      <c r="C17" s="87" t="s">
        <v>1248</v>
      </c>
      <c r="D17" s="86"/>
    </row>
    <row r="18" spans="1:4" s="69" customFormat="1" ht="19.5" customHeight="1">
      <c r="A18" s="99"/>
      <c r="B18" s="91"/>
      <c r="C18" s="89" t="s">
        <v>1249</v>
      </c>
      <c r="D18" s="86"/>
    </row>
    <row r="19" spans="1:5" s="69" customFormat="1" ht="19.5" customHeight="1">
      <c r="A19" s="101" t="s">
        <v>73</v>
      </c>
      <c r="B19" s="102">
        <f>B20</f>
        <v>0</v>
      </c>
      <c r="C19" s="101" t="s">
        <v>74</v>
      </c>
      <c r="D19" s="80">
        <f>D20</f>
        <v>7000</v>
      </c>
      <c r="E19" s="103"/>
    </row>
    <row r="20" spans="1:4" s="69" customFormat="1" ht="19.5" customHeight="1">
      <c r="A20" s="85" t="s">
        <v>1250</v>
      </c>
      <c r="B20" s="86"/>
      <c r="C20" s="85" t="s">
        <v>1251</v>
      </c>
      <c r="D20" s="82">
        <v>7000</v>
      </c>
    </row>
    <row r="21" spans="1:4" ht="34.5" customHeight="1">
      <c r="A21" s="614" t="s">
        <v>1252</v>
      </c>
      <c r="B21" s="615"/>
      <c r="C21" s="614"/>
      <c r="D21" s="615"/>
    </row>
    <row r="22" ht="21.75" customHeight="1"/>
    <row r="23" ht="21.75" customHeight="1"/>
  </sheetData>
  <sheetProtection/>
  <mergeCells count="3">
    <mergeCell ref="A1:B1"/>
    <mergeCell ref="A2:D2"/>
    <mergeCell ref="A21:D21"/>
  </mergeCells>
  <printOptions horizontalCentered="1"/>
  <pageMargins left="0.24" right="0.24" top="0.51" bottom="0.31" header="0.31" footer="0.31"/>
  <pageSetup blackAndWhite="1" errors="blank" horizontalDpi="600" verticalDpi="600" orientation="portrait" paperSize="9" r:id="rId1"/>
  <headerFooter scaleWithDoc="0" alignWithMargins="0">
    <oddFooter xml:space="preserve">&amp;C &amp;P </oddFooter>
  </headerFooter>
</worksheet>
</file>

<file path=xl/worksheets/sheet24.xml><?xml version="1.0" encoding="utf-8"?>
<worksheet xmlns="http://schemas.openxmlformats.org/spreadsheetml/2006/main" xmlns:r="http://schemas.openxmlformats.org/officeDocument/2006/relationships">
  <dimension ref="A1:IT12"/>
  <sheetViews>
    <sheetView view="pageBreakPreview" zoomScaleSheetLayoutView="100" zoomScalePageLayoutView="0" workbookViewId="0" topLeftCell="A1">
      <selection activeCell="E8" sqref="E8"/>
    </sheetView>
  </sheetViews>
  <sheetFormatPr defaultColWidth="9.00390625" defaultRowHeight="13.5" customHeight="1"/>
  <cols>
    <col min="1" max="1" width="49.375" style="55" customWidth="1"/>
    <col min="2" max="2" width="39.75390625" style="55" customWidth="1"/>
    <col min="3" max="16384" width="9.00390625" style="55" customWidth="1"/>
  </cols>
  <sheetData>
    <row r="1" spans="1:254" ht="17.25">
      <c r="A1" s="616" t="s">
        <v>1253</v>
      </c>
      <c r="B1" s="616"/>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row>
    <row r="2" spans="1:2" ht="30" customHeight="1">
      <c r="A2" s="617" t="s">
        <v>1254</v>
      </c>
      <c r="B2" s="618"/>
    </row>
    <row r="3" ht="21" customHeight="1">
      <c r="B3" s="57" t="s">
        <v>1255</v>
      </c>
    </row>
    <row r="4" spans="1:2" ht="33.75" customHeight="1">
      <c r="A4" s="58" t="s">
        <v>1256</v>
      </c>
      <c r="B4" s="65" t="s">
        <v>1096</v>
      </c>
    </row>
    <row r="5" spans="1:2" ht="28.5" customHeight="1">
      <c r="A5" s="61" t="s">
        <v>1257</v>
      </c>
      <c r="B5" s="66"/>
    </row>
    <row r="6" spans="1:2" ht="28.5" customHeight="1">
      <c r="A6" s="67" t="s">
        <v>1258</v>
      </c>
      <c r="B6" s="68"/>
    </row>
    <row r="7" spans="1:2" ht="28.5" customHeight="1">
      <c r="A7" s="61" t="s">
        <v>1259</v>
      </c>
      <c r="B7" s="68"/>
    </row>
    <row r="8" spans="1:2" ht="28.5" customHeight="1">
      <c r="A8" s="61" t="s">
        <v>1260</v>
      </c>
      <c r="B8" s="68"/>
    </row>
    <row r="9" spans="1:2" ht="28.5" customHeight="1">
      <c r="A9" s="61" t="s">
        <v>1261</v>
      </c>
      <c r="B9" s="68"/>
    </row>
    <row r="10" spans="1:2" ht="28.5" customHeight="1">
      <c r="A10" s="61" t="s">
        <v>1262</v>
      </c>
      <c r="B10" s="68"/>
    </row>
    <row r="11" spans="1:2" ht="28.5" customHeight="1">
      <c r="A11" s="61" t="s">
        <v>1263</v>
      </c>
      <c r="B11" s="68"/>
    </row>
    <row r="12" ht="36" customHeight="1">
      <c r="A12" s="55" t="s">
        <v>1264</v>
      </c>
    </row>
  </sheetData>
  <sheetProtection/>
  <mergeCells count="2">
    <mergeCell ref="A1:B1"/>
    <mergeCell ref="A2:B2"/>
  </mergeCells>
  <printOptions horizontalCentered="1"/>
  <pageMargins left="0.71" right="0.71" top="0.75" bottom="0.75" header="0.31" footer="0.31"/>
  <pageSetup horizontalDpi="600" verticalDpi="600" orientation="portrait" paperSize="9" r:id="rId1"/>
  <headerFooter scaleWithDoc="0" alignWithMargins="0">
    <oddFooter xml:space="preserve">&amp;C &amp;P </oddFooter>
  </headerFooter>
</worksheet>
</file>

<file path=xl/worksheets/sheet25.xml><?xml version="1.0" encoding="utf-8"?>
<worksheet xmlns="http://schemas.openxmlformats.org/spreadsheetml/2006/main" xmlns:r="http://schemas.openxmlformats.org/officeDocument/2006/relationships">
  <dimension ref="A1:B14"/>
  <sheetViews>
    <sheetView view="pageBreakPreview" zoomScaleSheetLayoutView="100" zoomScalePageLayoutView="0" workbookViewId="0" topLeftCell="A1">
      <selection activeCell="F9" sqref="F9"/>
    </sheetView>
  </sheetViews>
  <sheetFormatPr defaultColWidth="9.00390625" defaultRowHeight="13.5" customHeight="1"/>
  <cols>
    <col min="1" max="1" width="51.375" style="55" customWidth="1"/>
    <col min="2" max="2" width="30.125" style="55" customWidth="1"/>
    <col min="3" max="16384" width="9.00390625" style="55" customWidth="1"/>
  </cols>
  <sheetData>
    <row r="1" spans="1:2" ht="27" customHeight="1">
      <c r="A1" s="616" t="s">
        <v>1265</v>
      </c>
      <c r="B1" s="616"/>
    </row>
    <row r="2" spans="1:2" ht="29.25">
      <c r="A2" s="617" t="s">
        <v>1266</v>
      </c>
      <c r="B2" s="618"/>
    </row>
    <row r="3" spans="1:2" ht="29.25" customHeight="1">
      <c r="A3" s="56"/>
      <c r="B3" s="57" t="s">
        <v>1267</v>
      </c>
    </row>
    <row r="4" spans="1:2" ht="29.25" customHeight="1">
      <c r="A4" s="58" t="s">
        <v>1256</v>
      </c>
      <c r="B4" s="58" t="s">
        <v>1096</v>
      </c>
    </row>
    <row r="5" spans="1:2" ht="29.25" customHeight="1">
      <c r="A5" s="61" t="s">
        <v>1268</v>
      </c>
      <c r="B5" s="62"/>
    </row>
    <row r="6" spans="1:2" ht="29.25" customHeight="1">
      <c r="A6" s="61" t="s">
        <v>1269</v>
      </c>
      <c r="B6" s="62"/>
    </row>
    <row r="7" spans="1:2" ht="29.25" customHeight="1">
      <c r="A7" s="61" t="s">
        <v>1270</v>
      </c>
      <c r="B7" s="62"/>
    </row>
    <row r="8" spans="1:2" ht="29.25" customHeight="1">
      <c r="A8" s="61" t="s">
        <v>1271</v>
      </c>
      <c r="B8" s="62"/>
    </row>
    <row r="9" spans="1:2" ht="29.25" customHeight="1">
      <c r="A9" s="61" t="s">
        <v>1272</v>
      </c>
      <c r="B9" s="62"/>
    </row>
    <row r="10" spans="1:2" ht="29.25" customHeight="1">
      <c r="A10" s="61" t="s">
        <v>1273</v>
      </c>
      <c r="B10" s="62"/>
    </row>
    <row r="11" spans="1:2" ht="29.25" customHeight="1">
      <c r="A11" s="61" t="s">
        <v>1274</v>
      </c>
      <c r="B11" s="62"/>
    </row>
    <row r="12" spans="1:2" ht="29.25" customHeight="1">
      <c r="A12" s="59"/>
      <c r="B12" s="60"/>
    </row>
    <row r="13" spans="1:2" ht="29.25" customHeight="1">
      <c r="A13" s="63" t="s">
        <v>1275</v>
      </c>
      <c r="B13" s="62"/>
    </row>
    <row r="14" ht="30" customHeight="1">
      <c r="A14" s="55" t="s">
        <v>1264</v>
      </c>
    </row>
  </sheetData>
  <sheetProtection/>
  <mergeCells count="2">
    <mergeCell ref="A1:B1"/>
    <mergeCell ref="A2:B2"/>
  </mergeCells>
  <printOptions horizontalCentered="1"/>
  <pageMargins left="0.71" right="0.71" top="0.75" bottom="0.75" header="0.31" footer="0.31"/>
  <pageSetup horizontalDpi="600" verticalDpi="600" orientation="portrait" paperSize="9" r:id="rId1"/>
  <headerFooter scaleWithDoc="0" alignWithMargins="0">
    <oddFooter xml:space="preserve">&amp;C &amp;P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B15"/>
  <sheetViews>
    <sheetView view="pageBreakPreview" zoomScaleSheetLayoutView="100" zoomScalePageLayoutView="0" workbookViewId="0" topLeftCell="A1">
      <selection activeCell="G6" sqref="G6"/>
    </sheetView>
  </sheetViews>
  <sheetFormatPr defaultColWidth="9.00390625" defaultRowHeight="13.5" customHeight="1"/>
  <cols>
    <col min="1" max="1" width="56.75390625" style="54" customWidth="1"/>
    <col min="2" max="2" width="26.625" style="54" customWidth="1"/>
    <col min="3" max="16384" width="9.00390625" style="54" customWidth="1"/>
  </cols>
  <sheetData>
    <row r="1" spans="1:2" ht="29.25" customHeight="1">
      <c r="A1" s="616" t="s">
        <v>1276</v>
      </c>
      <c r="B1" s="616"/>
    </row>
    <row r="2" spans="1:2" ht="28.5" customHeight="1">
      <c r="A2" s="619" t="s">
        <v>1277</v>
      </c>
      <c r="B2" s="620"/>
    </row>
    <row r="3" spans="1:2" ht="23.25" customHeight="1">
      <c r="A3" s="56"/>
      <c r="B3" s="57" t="s">
        <v>1278</v>
      </c>
    </row>
    <row r="4" spans="1:2" s="55" customFormat="1" ht="33" customHeight="1">
      <c r="A4" s="58" t="s">
        <v>1256</v>
      </c>
      <c r="B4" s="58" t="s">
        <v>1096</v>
      </c>
    </row>
    <row r="5" spans="1:2" s="55" customFormat="1" ht="27.75" customHeight="1">
      <c r="A5" s="59" t="s">
        <v>1279</v>
      </c>
      <c r="B5" s="60"/>
    </row>
    <row r="6" spans="1:2" s="55" customFormat="1" ht="27.75" customHeight="1">
      <c r="A6" s="59" t="s">
        <v>1280</v>
      </c>
      <c r="B6" s="60"/>
    </row>
    <row r="7" spans="1:2" s="55" customFormat="1" ht="27.75" customHeight="1">
      <c r="A7" s="59" t="s">
        <v>1281</v>
      </c>
      <c r="B7" s="60"/>
    </row>
    <row r="8" spans="1:2" s="55" customFormat="1" ht="27.75" customHeight="1">
      <c r="A8" s="59" t="s">
        <v>1282</v>
      </c>
      <c r="B8" s="60"/>
    </row>
    <row r="9" spans="1:2" s="55" customFormat="1" ht="27.75" customHeight="1">
      <c r="A9" s="59" t="s">
        <v>1283</v>
      </c>
      <c r="B9" s="60"/>
    </row>
    <row r="10" spans="1:2" s="55" customFormat="1" ht="27.75" customHeight="1">
      <c r="A10" s="59" t="s">
        <v>1284</v>
      </c>
      <c r="B10" s="60"/>
    </row>
    <row r="11" spans="1:2" s="55" customFormat="1" ht="27.75" customHeight="1">
      <c r="A11" s="59" t="s">
        <v>1285</v>
      </c>
      <c r="B11" s="60"/>
    </row>
    <row r="12" spans="1:2" s="55" customFormat="1" ht="27.75" customHeight="1">
      <c r="A12" s="59"/>
      <c r="B12" s="60"/>
    </row>
    <row r="13" spans="1:2" s="55" customFormat="1" ht="27.75" customHeight="1">
      <c r="A13" s="58" t="s">
        <v>1286</v>
      </c>
      <c r="B13" s="60"/>
    </row>
    <row r="14" spans="1:2" s="55" customFormat="1" ht="27.75" customHeight="1">
      <c r="A14" s="58" t="s">
        <v>1287</v>
      </c>
      <c r="B14" s="60"/>
    </row>
    <row r="15" ht="33" customHeight="1">
      <c r="A15" s="55" t="s">
        <v>1264</v>
      </c>
    </row>
  </sheetData>
  <sheetProtection/>
  <mergeCells count="2">
    <mergeCell ref="A1:B1"/>
    <mergeCell ref="A2:B2"/>
  </mergeCells>
  <printOptions horizontalCentered="1"/>
  <pageMargins left="0.71" right="0.71" top="0.75" bottom="0.75" header="0.31" footer="0.31"/>
  <pageSetup fitToHeight="1" fitToWidth="1" horizontalDpi="600" verticalDpi="600" orientation="portrait" paperSize="9" r:id="rId1"/>
  <headerFooter scaleWithDoc="0" alignWithMargins="0">
    <oddFooter xml:space="preserve">&amp;C &amp;P </oddFooter>
  </headerFooter>
</worksheet>
</file>

<file path=xl/worksheets/sheet27.xml><?xml version="1.0" encoding="utf-8"?>
<worksheet xmlns="http://schemas.openxmlformats.org/spreadsheetml/2006/main" xmlns:r="http://schemas.openxmlformats.org/officeDocument/2006/relationships">
  <dimension ref="A1:G9"/>
  <sheetViews>
    <sheetView view="pageBreakPreview" zoomScaleNormal="115" zoomScaleSheetLayoutView="100" zoomScalePageLayoutView="0" workbookViewId="0" topLeftCell="A1">
      <pane ySplit="6" topLeftCell="A7" activePane="bottomLeft" state="frozen"/>
      <selection pane="topLeft" activeCell="A1" sqref="A1"/>
      <selection pane="bottomLeft" activeCell="B4" sqref="B4:D4"/>
    </sheetView>
  </sheetViews>
  <sheetFormatPr defaultColWidth="10.00390625" defaultRowHeight="13.5" customHeight="1"/>
  <cols>
    <col min="1" max="1" width="22.875" style="45" customWidth="1"/>
    <col min="2" max="7" width="11.375" style="45" customWidth="1"/>
    <col min="8" max="9" width="9.75390625" style="45" customWidth="1"/>
    <col min="10" max="16384" width="10.00390625" style="45" customWidth="1"/>
  </cols>
  <sheetData>
    <row r="1" spans="1:2" s="43" customFormat="1" ht="27" customHeight="1">
      <c r="A1" s="572" t="s">
        <v>1288</v>
      </c>
      <c r="B1" s="572"/>
    </row>
    <row r="2" spans="1:7" s="44" customFormat="1" ht="28.5" customHeight="1">
      <c r="A2" s="621" t="s">
        <v>1289</v>
      </c>
      <c r="B2" s="621"/>
      <c r="C2" s="621"/>
      <c r="D2" s="621"/>
      <c r="E2" s="621"/>
      <c r="F2" s="621"/>
      <c r="G2" s="621"/>
    </row>
    <row r="3" spans="1:7" ht="21.75" customHeight="1">
      <c r="A3" s="47"/>
      <c r="B3" s="47"/>
      <c r="G3" s="48" t="s">
        <v>1290</v>
      </c>
    </row>
    <row r="4" spans="1:7" ht="25.5" customHeight="1">
      <c r="A4" s="622" t="s">
        <v>1291</v>
      </c>
      <c r="B4" s="622" t="s">
        <v>1292</v>
      </c>
      <c r="C4" s="622"/>
      <c r="D4" s="622"/>
      <c r="E4" s="622" t="s">
        <v>1293</v>
      </c>
      <c r="F4" s="622"/>
      <c r="G4" s="622"/>
    </row>
    <row r="5" spans="1:7" ht="25.5" customHeight="1">
      <c r="A5" s="622"/>
      <c r="B5" s="50"/>
      <c r="C5" s="49" t="s">
        <v>1294</v>
      </c>
      <c r="D5" s="49" t="s">
        <v>1295</v>
      </c>
      <c r="E5" s="50"/>
      <c r="F5" s="49" t="s">
        <v>1294</v>
      </c>
      <c r="G5" s="49" t="s">
        <v>1295</v>
      </c>
    </row>
    <row r="6" spans="1:7" ht="30" customHeight="1">
      <c r="A6" s="49" t="s">
        <v>1296</v>
      </c>
      <c r="B6" s="49" t="s">
        <v>1297</v>
      </c>
      <c r="C6" s="49" t="s">
        <v>1298</v>
      </c>
      <c r="D6" s="49" t="s">
        <v>1299</v>
      </c>
      <c r="E6" s="49" t="s">
        <v>1300</v>
      </c>
      <c r="F6" s="49" t="s">
        <v>1301</v>
      </c>
      <c r="G6" s="49" t="s">
        <v>1302</v>
      </c>
    </row>
    <row r="7" spans="1:7" ht="36.75" customHeight="1">
      <c r="A7" s="51" t="s">
        <v>1303</v>
      </c>
      <c r="B7" s="52">
        <f>C7+D7</f>
        <v>105.5</v>
      </c>
      <c r="C7" s="53">
        <v>51</v>
      </c>
      <c r="D7" s="53">
        <v>54.5</v>
      </c>
      <c r="E7" s="52">
        <f>F7+G7</f>
        <v>105.45</v>
      </c>
      <c r="F7" s="52">
        <v>50.95</v>
      </c>
      <c r="G7" s="52">
        <v>54.5</v>
      </c>
    </row>
    <row r="8" spans="1:7" ht="21.75" customHeight="1">
      <c r="A8" s="623" t="s">
        <v>1304</v>
      </c>
      <c r="B8" s="623"/>
      <c r="C8" s="623"/>
      <c r="D8" s="623"/>
      <c r="E8" s="623"/>
      <c r="F8" s="623"/>
      <c r="G8" s="623"/>
    </row>
    <row r="9" spans="1:7" ht="25.5" customHeight="1">
      <c r="A9" s="624" t="s">
        <v>1305</v>
      </c>
      <c r="B9" s="624"/>
      <c r="C9" s="624"/>
      <c r="D9" s="624"/>
      <c r="E9" s="624"/>
      <c r="F9" s="624"/>
      <c r="G9" s="624"/>
    </row>
  </sheetData>
  <sheetProtection/>
  <mergeCells count="7">
    <mergeCell ref="A1:B1"/>
    <mergeCell ref="A2:G2"/>
    <mergeCell ref="B4:D4"/>
    <mergeCell ref="E4:G4"/>
    <mergeCell ref="A8:G8"/>
    <mergeCell ref="A9:G9"/>
    <mergeCell ref="A4:A5"/>
  </mergeCells>
  <printOptions horizontalCentered="1"/>
  <pageMargins left="0.39" right="0.39" top="0.39" bottom="0.39" header="0" footer="0"/>
  <pageSetup horizontalDpi="600" verticalDpi="600" orientation="portrait" paperSize="9" r:id="rId1"/>
  <headerFooter scaleWithDoc="0" alignWithMargins="0">
    <oddFooter xml:space="preserve">&amp;C &amp;P </oddFooter>
  </headerFooter>
</worksheet>
</file>

<file path=xl/worksheets/sheet28.xml><?xml version="1.0" encoding="utf-8"?>
<worksheet xmlns="http://schemas.openxmlformats.org/spreadsheetml/2006/main" xmlns:r="http://schemas.openxmlformats.org/officeDocument/2006/relationships">
  <dimension ref="A1:C14"/>
  <sheetViews>
    <sheetView view="pageBreakPreview" zoomScaleSheetLayoutView="100" zoomScalePageLayoutView="0" workbookViewId="0" topLeftCell="A1">
      <selection activeCell="B11" sqref="B11"/>
    </sheetView>
  </sheetViews>
  <sheetFormatPr defaultColWidth="10.00390625" defaultRowHeight="13.5" customHeight="1"/>
  <cols>
    <col min="1" max="1" width="46.875" style="24" customWidth="1"/>
    <col min="2" max="3" width="14.75390625" style="34" customWidth="1"/>
    <col min="4" max="16384" width="10.00390625" style="24" customWidth="1"/>
  </cols>
  <sheetData>
    <row r="1" spans="1:3" s="40" customFormat="1" ht="26.25" customHeight="1">
      <c r="A1" s="35" t="s">
        <v>1306</v>
      </c>
      <c r="B1" s="41"/>
      <c r="C1" s="41"/>
    </row>
    <row r="2" spans="1:3" s="23" customFormat="1" ht="28.5" customHeight="1">
      <c r="A2" s="625" t="s">
        <v>1307</v>
      </c>
      <c r="B2" s="625"/>
      <c r="C2" s="625"/>
    </row>
    <row r="3" spans="1:3" ht="19.5" customHeight="1">
      <c r="A3" s="33"/>
      <c r="B3" s="26"/>
      <c r="C3" s="26" t="s">
        <v>1290</v>
      </c>
    </row>
    <row r="4" spans="1:3" ht="46.5" customHeight="1">
      <c r="A4" s="27" t="s">
        <v>1308</v>
      </c>
      <c r="B4" s="27" t="s">
        <v>1096</v>
      </c>
      <c r="C4" s="27" t="s">
        <v>33</v>
      </c>
    </row>
    <row r="5" spans="1:3" ht="39" customHeight="1">
      <c r="A5" s="37" t="s">
        <v>1309</v>
      </c>
      <c r="B5" s="38"/>
      <c r="C5" s="42">
        <v>49</v>
      </c>
    </row>
    <row r="6" spans="1:3" ht="39" customHeight="1">
      <c r="A6" s="37" t="s">
        <v>1310</v>
      </c>
      <c r="B6" s="38">
        <v>51</v>
      </c>
      <c r="C6" s="38"/>
    </row>
    <row r="7" spans="1:3" ht="39" customHeight="1">
      <c r="A7" s="37" t="s">
        <v>1311</v>
      </c>
      <c r="B7" s="38">
        <v>8.49</v>
      </c>
      <c r="C7" s="38">
        <v>10.49</v>
      </c>
    </row>
    <row r="8" spans="1:3" ht="39" customHeight="1">
      <c r="A8" s="37" t="s">
        <v>1312</v>
      </c>
      <c r="B8" s="38"/>
      <c r="C8" s="38"/>
    </row>
    <row r="9" spans="1:3" ht="39" customHeight="1">
      <c r="A9" s="37" t="s">
        <v>1313</v>
      </c>
      <c r="B9" s="38">
        <v>8.49</v>
      </c>
      <c r="C9" s="38">
        <v>10.49</v>
      </c>
    </row>
    <row r="10" spans="1:3" ht="39" customHeight="1">
      <c r="A10" s="37" t="s">
        <v>1314</v>
      </c>
      <c r="B10" s="38">
        <v>8.49</v>
      </c>
      <c r="C10" s="38">
        <v>8.49</v>
      </c>
    </row>
    <row r="11" spans="1:3" ht="39" customHeight="1">
      <c r="A11" s="37" t="s">
        <v>1315</v>
      </c>
      <c r="B11" s="38"/>
      <c r="C11" s="42">
        <v>50.95</v>
      </c>
    </row>
    <row r="12" spans="1:3" ht="39" customHeight="1">
      <c r="A12" s="37" t="s">
        <v>1316</v>
      </c>
      <c r="B12" s="39"/>
      <c r="C12" s="39"/>
    </row>
    <row r="13" spans="1:3" ht="39" customHeight="1">
      <c r="A13" s="37" t="s">
        <v>1317</v>
      </c>
      <c r="B13" s="39"/>
      <c r="C13" s="39"/>
    </row>
    <row r="14" spans="1:3" ht="38.25" customHeight="1">
      <c r="A14" s="626" t="s">
        <v>1318</v>
      </c>
      <c r="B14" s="627"/>
      <c r="C14" s="627"/>
    </row>
  </sheetData>
  <sheetProtection/>
  <mergeCells count="2">
    <mergeCell ref="A2:C2"/>
    <mergeCell ref="A14:C14"/>
  </mergeCells>
  <printOptions horizontalCentered="1"/>
  <pageMargins left="0.39" right="0.39" top="0.51" bottom="0.39" header="0" footer="0"/>
  <pageSetup horizontalDpi="600" verticalDpi="600" orientation="portrait" paperSize="9" r:id="rId1"/>
  <headerFooter scaleWithDoc="0" alignWithMargins="0">
    <oddFooter>&amp;C &amp;P</oddFooter>
  </headerFooter>
</worksheet>
</file>

<file path=xl/worksheets/sheet29.xml><?xml version="1.0" encoding="utf-8"?>
<worksheet xmlns="http://schemas.openxmlformats.org/spreadsheetml/2006/main" xmlns:r="http://schemas.openxmlformats.org/officeDocument/2006/relationships">
  <dimension ref="A1:C12"/>
  <sheetViews>
    <sheetView view="pageBreakPreview" zoomScaleSheetLayoutView="100" zoomScalePageLayoutView="0" workbookViewId="0" topLeftCell="A4">
      <selection activeCell="B9" sqref="B9"/>
    </sheetView>
  </sheetViews>
  <sheetFormatPr defaultColWidth="10.00390625" defaultRowHeight="13.5" customHeight="1"/>
  <cols>
    <col min="1" max="1" width="45.625" style="24" customWidth="1"/>
    <col min="2" max="2" width="16.875" style="34" customWidth="1"/>
    <col min="3" max="3" width="19.875" style="34" customWidth="1"/>
    <col min="4" max="4" width="9.75390625" style="24" customWidth="1"/>
    <col min="5" max="16384" width="10.00390625" style="24" customWidth="1"/>
  </cols>
  <sheetData>
    <row r="1" spans="1:3" s="22" customFormat="1" ht="18" customHeight="1">
      <c r="A1" s="35" t="s">
        <v>1319</v>
      </c>
      <c r="B1" s="36"/>
      <c r="C1" s="36"/>
    </row>
    <row r="2" spans="1:3" s="23" customFormat="1" ht="48" customHeight="1">
      <c r="A2" s="625" t="s">
        <v>1320</v>
      </c>
      <c r="B2" s="625"/>
      <c r="C2" s="625"/>
    </row>
    <row r="3" spans="1:3" ht="33" customHeight="1">
      <c r="A3" s="33"/>
      <c r="B3" s="26"/>
      <c r="C3" s="26" t="s">
        <v>1290</v>
      </c>
    </row>
    <row r="4" spans="1:3" ht="66.75" customHeight="1">
      <c r="A4" s="27" t="s">
        <v>1308</v>
      </c>
      <c r="B4" s="27" t="s">
        <v>1096</v>
      </c>
      <c r="C4" s="27" t="s">
        <v>33</v>
      </c>
    </row>
    <row r="5" spans="1:3" ht="58.5" customHeight="1">
      <c r="A5" s="37" t="s">
        <v>1321</v>
      </c>
      <c r="B5" s="38"/>
      <c r="C5" s="38">
        <v>38.6</v>
      </c>
    </row>
    <row r="6" spans="1:3" ht="58.5" customHeight="1">
      <c r="A6" s="37" t="s">
        <v>1322</v>
      </c>
      <c r="B6" s="38">
        <v>54.5</v>
      </c>
      <c r="C6" s="38"/>
    </row>
    <row r="7" spans="1:3" ht="58.5" customHeight="1">
      <c r="A7" s="37" t="s">
        <v>1323</v>
      </c>
      <c r="B7" s="38">
        <v>15.9</v>
      </c>
      <c r="C7" s="38">
        <v>15.9</v>
      </c>
    </row>
    <row r="8" spans="1:3" ht="58.5" customHeight="1">
      <c r="A8" s="37" t="s">
        <v>1324</v>
      </c>
      <c r="B8" s="38">
        <v>0</v>
      </c>
      <c r="C8" s="38">
        <v>0</v>
      </c>
    </row>
    <row r="9" spans="1:3" ht="58.5" customHeight="1">
      <c r="A9" s="37" t="s">
        <v>1325</v>
      </c>
      <c r="B9" s="38"/>
      <c r="C9" s="38">
        <v>54.5</v>
      </c>
    </row>
    <row r="10" spans="1:3" ht="58.5" customHeight="1">
      <c r="A10" s="37" t="s">
        <v>1326</v>
      </c>
      <c r="B10" s="38"/>
      <c r="C10" s="38"/>
    </row>
    <row r="11" spans="1:3" ht="58.5" customHeight="1">
      <c r="A11" s="37" t="s">
        <v>1327</v>
      </c>
      <c r="B11" s="39"/>
      <c r="C11" s="39"/>
    </row>
    <row r="12" spans="1:3" ht="52.5" customHeight="1">
      <c r="A12" s="626" t="s">
        <v>1328</v>
      </c>
      <c r="B12" s="627"/>
      <c r="C12" s="627"/>
    </row>
  </sheetData>
  <sheetProtection/>
  <mergeCells count="2">
    <mergeCell ref="A2:C2"/>
    <mergeCell ref="A12:C12"/>
  </mergeCells>
  <printOptions horizontalCentered="1"/>
  <pageMargins left="0.39" right="0.39" top="0.71" bottom="0.39" header="0" footer="0"/>
  <pageSetup horizontalDpi="600" verticalDpi="600" orientation="portrait" paperSize="9" r:id="rId1"/>
  <headerFooter scaleWithDoc="0" alignWithMargins="0">
    <oddFooter xml:space="preserve">&amp;C &amp;P </oddFooter>
  </headerFooter>
</worksheet>
</file>

<file path=xl/worksheets/sheet3.xml><?xml version="1.0" encoding="utf-8"?>
<worksheet xmlns="http://schemas.openxmlformats.org/spreadsheetml/2006/main" xmlns:r="http://schemas.openxmlformats.org/officeDocument/2006/relationships">
  <sheetPr>
    <tabColor indexed="11"/>
  </sheetPr>
  <dimension ref="A1:H42"/>
  <sheetViews>
    <sheetView showZeros="0" zoomScaleSheetLayoutView="100" zoomScalePageLayoutView="0" workbookViewId="0" topLeftCell="A10">
      <selection activeCell="G34" sqref="G34"/>
    </sheetView>
  </sheetViews>
  <sheetFormatPr defaultColWidth="9.00390625" defaultRowHeight="21.75" customHeight="1"/>
  <cols>
    <col min="1" max="1" width="21.875" style="461" customWidth="1"/>
    <col min="2" max="2" width="16.125" style="138" customWidth="1"/>
    <col min="3" max="3" width="17.375" style="138" customWidth="1"/>
    <col min="4" max="4" width="14.00390625" style="462" customWidth="1"/>
    <col min="5" max="5" width="27.25390625" style="461" customWidth="1"/>
    <col min="6" max="7" width="16.625" style="138" customWidth="1"/>
    <col min="8" max="8" width="15.375" style="462" customWidth="1"/>
    <col min="9" max="235" width="9.00390625" style="461" customWidth="1"/>
    <col min="236" max="236" width="4.875" style="461" customWidth="1"/>
    <col min="237" max="16384" width="9.00390625" style="461" customWidth="1"/>
  </cols>
  <sheetData>
    <row r="1" spans="1:8" ht="21" customHeight="1">
      <c r="A1" s="572" t="s">
        <v>57</v>
      </c>
      <c r="B1" s="573"/>
      <c r="C1" s="573"/>
      <c r="D1" s="574"/>
      <c r="E1" s="572"/>
      <c r="F1" s="573"/>
      <c r="G1" s="573"/>
      <c r="H1" s="574"/>
    </row>
    <row r="2" spans="1:8" ht="23.25" customHeight="1">
      <c r="A2" s="575" t="s">
        <v>58</v>
      </c>
      <c r="B2" s="575"/>
      <c r="C2" s="575"/>
      <c r="D2" s="576"/>
      <c r="E2" s="575"/>
      <c r="F2" s="575"/>
      <c r="G2" s="575"/>
      <c r="H2" s="576"/>
    </row>
    <row r="3" spans="1:8" ht="18" customHeight="1">
      <c r="A3" s="463"/>
      <c r="B3" s="463"/>
      <c r="C3" s="463"/>
      <c r="D3" s="464"/>
      <c r="E3" s="463"/>
      <c r="F3" s="463"/>
      <c r="G3" s="463"/>
      <c r="H3" s="263" t="s">
        <v>2</v>
      </c>
    </row>
    <row r="4" spans="1:8" ht="21" customHeight="1">
      <c r="A4" s="304" t="s">
        <v>3</v>
      </c>
      <c r="B4" s="252" t="s">
        <v>4</v>
      </c>
      <c r="C4" s="252" t="s">
        <v>5</v>
      </c>
      <c r="D4" s="465" t="s">
        <v>59</v>
      </c>
      <c r="E4" s="304" t="s">
        <v>32</v>
      </c>
      <c r="F4" s="252" t="s">
        <v>4</v>
      </c>
      <c r="G4" s="252" t="s">
        <v>5</v>
      </c>
      <c r="H4" s="465" t="s">
        <v>59</v>
      </c>
    </row>
    <row r="5" spans="1:8" ht="24" customHeight="1">
      <c r="A5" s="304" t="s">
        <v>7</v>
      </c>
      <c r="B5" s="196">
        <f aca="true" t="shared" si="0" ref="B5:G5">B6+B30</f>
        <v>594356</v>
      </c>
      <c r="C5" s="196">
        <f t="shared" si="0"/>
        <v>691293</v>
      </c>
      <c r="D5" s="466" t="s">
        <v>60</v>
      </c>
      <c r="E5" s="304" t="s">
        <v>7</v>
      </c>
      <c r="F5" s="196">
        <f t="shared" si="0"/>
        <v>594356</v>
      </c>
      <c r="G5" s="196">
        <f t="shared" si="0"/>
        <v>691293</v>
      </c>
      <c r="H5" s="467" t="s">
        <v>60</v>
      </c>
    </row>
    <row r="6" spans="1:8" ht="21" customHeight="1">
      <c r="A6" s="274" t="s">
        <v>61</v>
      </c>
      <c r="B6" s="196">
        <f>B7+B22</f>
        <v>117607</v>
      </c>
      <c r="C6" s="196">
        <f>C7+C22</f>
        <v>102211</v>
      </c>
      <c r="D6" s="410">
        <f>(C6-B6)/B6*100</f>
        <v>-13.09105750508048</v>
      </c>
      <c r="E6" s="274" t="s">
        <v>62</v>
      </c>
      <c r="F6" s="196">
        <f>SUM(F7:F27)</f>
        <v>518197</v>
      </c>
      <c r="G6" s="196">
        <f>SUM(G7:G27)</f>
        <v>547746</v>
      </c>
      <c r="H6" s="410">
        <f>(G6-F6)/F6*100</f>
        <v>5.702271529939386</v>
      </c>
    </row>
    <row r="7" spans="1:8" ht="19.5" customHeight="1">
      <c r="A7" s="148" t="s">
        <v>63</v>
      </c>
      <c r="B7" s="282">
        <f>SUM(B8:B21)</f>
        <v>70041</v>
      </c>
      <c r="C7" s="282">
        <v>35112</v>
      </c>
      <c r="D7" s="410">
        <f aca="true" t="shared" si="1" ref="D7:D29">(C7-B7)/B7*100</f>
        <v>-49.869362230693454</v>
      </c>
      <c r="E7" s="277" t="s">
        <v>35</v>
      </c>
      <c r="F7" s="468">
        <v>51074</v>
      </c>
      <c r="G7" s="469">
        <v>50845</v>
      </c>
      <c r="H7" s="410">
        <f aca="true" t="shared" si="2" ref="H7:H22">(G7-F7)/F7*100</f>
        <v>-0.4483690331675608</v>
      </c>
    </row>
    <row r="8" spans="1:8" ht="19.5" customHeight="1">
      <c r="A8" s="148" t="s">
        <v>10</v>
      </c>
      <c r="B8" s="470">
        <v>37437</v>
      </c>
      <c r="C8" s="278">
        <v>3209</v>
      </c>
      <c r="D8" s="410">
        <f t="shared" si="1"/>
        <v>-91.42826615380505</v>
      </c>
      <c r="E8" s="277" t="s">
        <v>36</v>
      </c>
      <c r="F8" s="471">
        <v>17384</v>
      </c>
      <c r="G8" s="469">
        <v>17950</v>
      </c>
      <c r="H8" s="410">
        <f t="shared" si="2"/>
        <v>3.255867464335021</v>
      </c>
    </row>
    <row r="9" spans="1:8" ht="19.5" customHeight="1">
      <c r="A9" s="148" t="s">
        <v>11</v>
      </c>
      <c r="B9" s="470">
        <v>7997</v>
      </c>
      <c r="C9" s="278">
        <v>5026</v>
      </c>
      <c r="D9" s="410">
        <f t="shared" si="1"/>
        <v>-37.1514317869201</v>
      </c>
      <c r="E9" s="277" t="s">
        <v>37</v>
      </c>
      <c r="F9" s="471">
        <v>108549</v>
      </c>
      <c r="G9" s="469">
        <v>108759</v>
      </c>
      <c r="H9" s="410">
        <f t="shared" si="2"/>
        <v>0.1934610176049526</v>
      </c>
    </row>
    <row r="10" spans="1:8" ht="19.5" customHeight="1">
      <c r="A10" s="148" t="s">
        <v>12</v>
      </c>
      <c r="B10" s="470">
        <v>2587</v>
      </c>
      <c r="C10" s="278">
        <v>3925</v>
      </c>
      <c r="D10" s="410">
        <f t="shared" si="1"/>
        <v>51.720139157325086</v>
      </c>
      <c r="E10" s="277" t="s">
        <v>38</v>
      </c>
      <c r="F10" s="471">
        <v>1042</v>
      </c>
      <c r="G10" s="469">
        <v>1132</v>
      </c>
      <c r="H10" s="410">
        <f t="shared" si="2"/>
        <v>8.637236084452974</v>
      </c>
    </row>
    <row r="11" spans="1:8" ht="19.5" customHeight="1">
      <c r="A11" s="148" t="s">
        <v>13</v>
      </c>
      <c r="B11" s="470">
        <v>964</v>
      </c>
      <c r="C11" s="278">
        <v>1457</v>
      </c>
      <c r="D11" s="410">
        <f t="shared" si="1"/>
        <v>51.141078838174266</v>
      </c>
      <c r="E11" s="277" t="s">
        <v>39</v>
      </c>
      <c r="F11" s="471">
        <v>7477</v>
      </c>
      <c r="G11" s="469">
        <v>5625</v>
      </c>
      <c r="H11" s="410">
        <f t="shared" si="2"/>
        <v>-24.769292496990772</v>
      </c>
    </row>
    <row r="12" spans="1:8" ht="19.5" customHeight="1">
      <c r="A12" s="148" t="s">
        <v>14</v>
      </c>
      <c r="B12" s="470">
        <v>4023</v>
      </c>
      <c r="C12" s="278">
        <v>2119</v>
      </c>
      <c r="D12" s="410">
        <f t="shared" si="1"/>
        <v>-47.32786477752921</v>
      </c>
      <c r="E12" s="277" t="s">
        <v>40</v>
      </c>
      <c r="F12" s="471">
        <v>79657</v>
      </c>
      <c r="G12" s="469">
        <v>83938</v>
      </c>
      <c r="H12" s="410">
        <f t="shared" si="2"/>
        <v>5.374292278142536</v>
      </c>
    </row>
    <row r="13" spans="1:8" ht="19.5" customHeight="1">
      <c r="A13" s="148" t="s">
        <v>15</v>
      </c>
      <c r="B13" s="470">
        <v>1300</v>
      </c>
      <c r="C13" s="278">
        <v>3242</v>
      </c>
      <c r="D13" s="410">
        <f t="shared" si="1"/>
        <v>149.3846153846154</v>
      </c>
      <c r="E13" s="277" t="s">
        <v>41</v>
      </c>
      <c r="F13" s="471">
        <v>34787</v>
      </c>
      <c r="G13" s="469">
        <v>40864</v>
      </c>
      <c r="H13" s="410">
        <f t="shared" si="2"/>
        <v>17.469169517348433</v>
      </c>
    </row>
    <row r="14" spans="1:8" ht="19.5" customHeight="1">
      <c r="A14" s="148" t="s">
        <v>16</v>
      </c>
      <c r="B14" s="470">
        <v>1067</v>
      </c>
      <c r="C14" s="278">
        <v>798</v>
      </c>
      <c r="D14" s="410">
        <f t="shared" si="1"/>
        <v>-25.21087160262418</v>
      </c>
      <c r="E14" s="277" t="s">
        <v>42</v>
      </c>
      <c r="F14" s="471">
        <v>26251</v>
      </c>
      <c r="G14" s="469">
        <v>26350</v>
      </c>
      <c r="H14" s="410">
        <f t="shared" si="2"/>
        <v>0.37712849034322504</v>
      </c>
    </row>
    <row r="15" spans="1:8" ht="19.5" customHeight="1">
      <c r="A15" s="148" t="s">
        <v>17</v>
      </c>
      <c r="B15" s="470">
        <v>911</v>
      </c>
      <c r="C15" s="278">
        <v>1806</v>
      </c>
      <c r="D15" s="410">
        <f t="shared" si="1"/>
        <v>98.2436882546652</v>
      </c>
      <c r="E15" s="277" t="s">
        <v>43</v>
      </c>
      <c r="F15" s="471">
        <v>9348</v>
      </c>
      <c r="G15" s="469">
        <v>12698</v>
      </c>
      <c r="H15" s="410">
        <f t="shared" si="2"/>
        <v>35.83654257595207</v>
      </c>
    </row>
    <row r="16" spans="1:8" ht="19.5" customHeight="1">
      <c r="A16" s="148" t="s">
        <v>18</v>
      </c>
      <c r="B16" s="470">
        <v>462</v>
      </c>
      <c r="C16" s="278">
        <v>1742</v>
      </c>
      <c r="D16" s="410">
        <f t="shared" si="1"/>
        <v>277.05627705627705</v>
      </c>
      <c r="E16" s="277" t="s">
        <v>44</v>
      </c>
      <c r="F16" s="471">
        <v>108631</v>
      </c>
      <c r="G16" s="469">
        <v>108959</v>
      </c>
      <c r="H16" s="410">
        <f t="shared" si="2"/>
        <v>0.3019395936703151</v>
      </c>
    </row>
    <row r="17" spans="1:8" ht="19.5" customHeight="1">
      <c r="A17" s="148" t="s">
        <v>19</v>
      </c>
      <c r="B17" s="472">
        <v>2646</v>
      </c>
      <c r="C17" s="278">
        <v>2400</v>
      </c>
      <c r="D17" s="410">
        <f t="shared" si="1"/>
        <v>-9.297052154195011</v>
      </c>
      <c r="E17" s="277" t="s">
        <v>45</v>
      </c>
      <c r="F17" s="471">
        <v>25235</v>
      </c>
      <c r="G17" s="469">
        <v>32257</v>
      </c>
      <c r="H17" s="410">
        <f t="shared" si="2"/>
        <v>27.826431543491182</v>
      </c>
    </row>
    <row r="18" spans="1:8" ht="19.5" customHeight="1">
      <c r="A18" s="148" t="s">
        <v>20</v>
      </c>
      <c r="B18" s="472">
        <v>6448</v>
      </c>
      <c r="C18" s="278">
        <v>4652</v>
      </c>
      <c r="D18" s="410">
        <f t="shared" si="1"/>
        <v>-27.853598014888338</v>
      </c>
      <c r="E18" s="277" t="s">
        <v>64</v>
      </c>
      <c r="F18" s="471">
        <v>426</v>
      </c>
      <c r="G18" s="469">
        <v>537</v>
      </c>
      <c r="H18" s="410">
        <f t="shared" si="2"/>
        <v>26.056338028169012</v>
      </c>
    </row>
    <row r="19" spans="1:8" ht="19.5" customHeight="1">
      <c r="A19" s="148" t="s">
        <v>21</v>
      </c>
      <c r="B19" s="472">
        <v>4079</v>
      </c>
      <c r="C19" s="278">
        <v>4693</v>
      </c>
      <c r="D19" s="410">
        <f t="shared" si="1"/>
        <v>15.05270899730326</v>
      </c>
      <c r="E19" s="277" t="s">
        <v>47</v>
      </c>
      <c r="F19" s="471">
        <v>413</v>
      </c>
      <c r="G19" s="469">
        <v>1256</v>
      </c>
      <c r="H19" s="410">
        <f t="shared" si="2"/>
        <v>204.11622276029058</v>
      </c>
    </row>
    <row r="20" spans="1:8" ht="19.5" customHeight="1">
      <c r="A20" s="148" t="s">
        <v>22</v>
      </c>
      <c r="B20" s="473">
        <v>119</v>
      </c>
      <c r="C20" s="278">
        <v>43</v>
      </c>
      <c r="D20" s="410">
        <f t="shared" si="1"/>
        <v>-63.86554621848739</v>
      </c>
      <c r="E20" s="277" t="s">
        <v>48</v>
      </c>
      <c r="F20" s="474">
        <v>4444</v>
      </c>
      <c r="G20" s="469">
        <v>3954</v>
      </c>
      <c r="H20" s="410">
        <f t="shared" si="2"/>
        <v>-11.026102610261027</v>
      </c>
    </row>
    <row r="21" spans="1:8" ht="19.5" customHeight="1">
      <c r="A21" s="148" t="s">
        <v>23</v>
      </c>
      <c r="B21" s="473">
        <v>1</v>
      </c>
      <c r="C21" s="278">
        <v>0</v>
      </c>
      <c r="D21" s="410">
        <f t="shared" si="1"/>
        <v>-100</v>
      </c>
      <c r="E21" s="277" t="s">
        <v>49</v>
      </c>
      <c r="F21" s="474">
        <v>20160</v>
      </c>
      <c r="G21" s="469">
        <v>25897</v>
      </c>
      <c r="H21" s="410">
        <f t="shared" si="2"/>
        <v>28.45734126984127</v>
      </c>
    </row>
    <row r="22" spans="1:8" ht="19.5" customHeight="1">
      <c r="A22" s="148" t="s">
        <v>65</v>
      </c>
      <c r="B22" s="285">
        <f>SUM(B23:B29)</f>
        <v>47566</v>
      </c>
      <c r="C22" s="285">
        <f>SUM(C23:C29)</f>
        <v>67099</v>
      </c>
      <c r="D22" s="410">
        <f t="shared" si="1"/>
        <v>41.0650464617584</v>
      </c>
      <c r="E22" s="277" t="s">
        <v>50</v>
      </c>
      <c r="F22" s="474">
        <v>6264</v>
      </c>
      <c r="G22" s="469">
        <v>6186</v>
      </c>
      <c r="H22" s="410">
        <f t="shared" si="2"/>
        <v>-1.2452107279693485</v>
      </c>
    </row>
    <row r="23" spans="1:8" ht="19.5" customHeight="1">
      <c r="A23" s="148" t="s">
        <v>66</v>
      </c>
      <c r="B23" s="279">
        <v>8816</v>
      </c>
      <c r="C23" s="279">
        <v>6970</v>
      </c>
      <c r="D23" s="410">
        <f t="shared" si="1"/>
        <v>-20.939201451905625</v>
      </c>
      <c r="E23" s="277" t="s">
        <v>51</v>
      </c>
      <c r="F23" s="475"/>
      <c r="G23" s="469">
        <v>3123</v>
      </c>
      <c r="H23" s="410"/>
    </row>
    <row r="24" spans="1:8" ht="19.5" customHeight="1">
      <c r="A24" s="148" t="s">
        <v>67</v>
      </c>
      <c r="B24" s="279">
        <v>7185</v>
      </c>
      <c r="C24" s="279">
        <v>2010</v>
      </c>
      <c r="D24" s="410">
        <f t="shared" si="1"/>
        <v>-72.02505219206681</v>
      </c>
      <c r="E24" s="277" t="s">
        <v>52</v>
      </c>
      <c r="F24" s="476">
        <v>17052</v>
      </c>
      <c r="G24" s="469">
        <v>17411</v>
      </c>
      <c r="H24" s="410">
        <f>(G24-F24)/F24*100</f>
        <v>2.10532488857612</v>
      </c>
    </row>
    <row r="25" spans="1:8" ht="19.5" customHeight="1">
      <c r="A25" s="148" t="s">
        <v>68</v>
      </c>
      <c r="B25" s="279">
        <v>4146</v>
      </c>
      <c r="C25" s="279">
        <v>6081</v>
      </c>
      <c r="D25" s="410">
        <f t="shared" si="1"/>
        <v>46.67149059334298</v>
      </c>
      <c r="E25" s="477" t="s">
        <v>53</v>
      </c>
      <c r="F25" s="478">
        <v>3</v>
      </c>
      <c r="G25" s="469">
        <v>5</v>
      </c>
      <c r="H25" s="479"/>
    </row>
    <row r="26" spans="1:8" ht="19.5" customHeight="1">
      <c r="A26" s="148" t="s">
        <v>69</v>
      </c>
      <c r="B26" s="480">
        <v>7090</v>
      </c>
      <c r="C26" s="279">
        <v>41554</v>
      </c>
      <c r="D26" s="410">
        <f t="shared" si="1"/>
        <v>486.0930888575458</v>
      </c>
      <c r="E26" s="277"/>
      <c r="F26" s="476"/>
      <c r="G26" s="469"/>
      <c r="H26" s="479"/>
    </row>
    <row r="27" spans="1:8" ht="19.5" customHeight="1">
      <c r="A27" s="148" t="s">
        <v>70</v>
      </c>
      <c r="B27" s="285">
        <v>18377</v>
      </c>
      <c r="C27" s="279">
        <v>8320</v>
      </c>
      <c r="D27" s="410">
        <f t="shared" si="1"/>
        <v>-54.72601621592208</v>
      </c>
      <c r="E27" s="477"/>
      <c r="F27" s="478"/>
      <c r="G27" s="469"/>
      <c r="H27" s="467"/>
    </row>
    <row r="28" spans="1:8" ht="19.5" customHeight="1">
      <c r="A28" s="148" t="s">
        <v>71</v>
      </c>
      <c r="B28" s="285">
        <v>815</v>
      </c>
      <c r="C28" s="279">
        <v>836</v>
      </c>
      <c r="D28" s="410">
        <f t="shared" si="1"/>
        <v>2.5766871165644174</v>
      </c>
      <c r="E28" s="481"/>
      <c r="F28" s="475"/>
      <c r="G28" s="475"/>
      <c r="H28" s="467"/>
    </row>
    <row r="29" spans="1:8" ht="19.5" customHeight="1">
      <c r="A29" s="148" t="s">
        <v>72</v>
      </c>
      <c r="B29" s="482">
        <v>1137</v>
      </c>
      <c r="C29" s="279">
        <v>1328</v>
      </c>
      <c r="D29" s="410">
        <f t="shared" si="1"/>
        <v>16.7985927880387</v>
      </c>
      <c r="E29" s="481"/>
      <c r="F29" s="475"/>
      <c r="G29" s="475"/>
      <c r="H29" s="467"/>
    </row>
    <row r="30" spans="1:8" ht="25.5" customHeight="1">
      <c r="A30" s="274" t="s">
        <v>73</v>
      </c>
      <c r="B30" s="196">
        <f>SUM(B31:B35)</f>
        <v>476749</v>
      </c>
      <c r="C30" s="196">
        <f>SUM(C31:C35)</f>
        <v>589082</v>
      </c>
      <c r="D30" s="410"/>
      <c r="E30" s="274" t="s">
        <v>74</v>
      </c>
      <c r="F30" s="196">
        <f>SUM(F31:F34)</f>
        <v>76159</v>
      </c>
      <c r="G30" s="196">
        <f>SUM(G31:G34)</f>
        <v>143547</v>
      </c>
      <c r="H30" s="467"/>
    </row>
    <row r="31" spans="1:8" ht="21" customHeight="1">
      <c r="A31" s="123" t="s">
        <v>75</v>
      </c>
      <c r="B31" s="483">
        <v>356862</v>
      </c>
      <c r="C31" s="483">
        <v>434034</v>
      </c>
      <c r="D31" s="410"/>
      <c r="E31" s="123" t="s">
        <v>76</v>
      </c>
      <c r="F31" s="285">
        <v>20684</v>
      </c>
      <c r="G31" s="285">
        <v>17892</v>
      </c>
      <c r="H31" s="467"/>
    </row>
    <row r="32" spans="1:8" ht="21" customHeight="1">
      <c r="A32" s="123" t="s">
        <v>77</v>
      </c>
      <c r="B32" s="285">
        <v>7091</v>
      </c>
      <c r="C32" s="285">
        <v>10741</v>
      </c>
      <c r="D32" s="410"/>
      <c r="E32" s="123" t="s">
        <v>78</v>
      </c>
      <c r="F32" s="285">
        <v>44327</v>
      </c>
      <c r="G32" s="285">
        <v>85472</v>
      </c>
      <c r="H32" s="467"/>
    </row>
    <row r="33" spans="1:8" ht="21" customHeight="1">
      <c r="A33" s="123" t="s">
        <v>79</v>
      </c>
      <c r="B33" s="285">
        <v>39000</v>
      </c>
      <c r="C33" s="285">
        <v>39000</v>
      </c>
      <c r="D33" s="410"/>
      <c r="E33" s="123" t="s">
        <v>80</v>
      </c>
      <c r="F33" s="285">
        <v>407</v>
      </c>
      <c r="G33" s="285">
        <v>563</v>
      </c>
      <c r="H33" s="467"/>
    </row>
    <row r="34" spans="1:8" ht="21" customHeight="1">
      <c r="A34" s="123" t="s">
        <v>81</v>
      </c>
      <c r="B34" s="285">
        <v>73700</v>
      </c>
      <c r="C34" s="285">
        <v>104900</v>
      </c>
      <c r="D34" s="410"/>
      <c r="E34" s="123" t="s">
        <v>82</v>
      </c>
      <c r="F34" s="285">
        <v>10741</v>
      </c>
      <c r="G34" s="285">
        <v>39620</v>
      </c>
      <c r="H34" s="467"/>
    </row>
    <row r="35" spans="1:8" ht="21" customHeight="1">
      <c r="A35" s="123" t="s">
        <v>83</v>
      </c>
      <c r="B35" s="285">
        <v>96</v>
      </c>
      <c r="C35" s="285">
        <v>407</v>
      </c>
      <c r="D35" s="410"/>
      <c r="E35" s="481"/>
      <c r="F35" s="475"/>
      <c r="G35" s="475"/>
      <c r="H35" s="484"/>
    </row>
    <row r="36" ht="21.75" customHeight="1">
      <c r="A36" s="461" t="s">
        <v>84</v>
      </c>
    </row>
    <row r="37" spans="5:7" ht="21.75" customHeight="1">
      <c r="E37" s="485"/>
      <c r="F37" s="486"/>
      <c r="G37" s="486"/>
    </row>
    <row r="38" spans="5:7" ht="21.75" customHeight="1">
      <c r="E38" s="487"/>
      <c r="F38" s="488"/>
      <c r="G38" s="488"/>
    </row>
    <row r="39" spans="5:7" ht="21.75" customHeight="1">
      <c r="E39" s="487"/>
      <c r="F39" s="488"/>
      <c r="G39" s="488"/>
    </row>
    <row r="40" spans="5:7" ht="21.75" customHeight="1">
      <c r="E40" s="487"/>
      <c r="F40" s="488"/>
      <c r="G40" s="488"/>
    </row>
    <row r="41" spans="5:7" ht="21.75" customHeight="1">
      <c r="E41" s="487"/>
      <c r="F41" s="488"/>
      <c r="G41" s="488"/>
    </row>
    <row r="42" spans="5:7" ht="21.75" customHeight="1">
      <c r="E42" s="487"/>
      <c r="F42" s="488"/>
      <c r="G42" s="488"/>
    </row>
  </sheetData>
  <sheetProtection/>
  <mergeCells count="2">
    <mergeCell ref="A1:H1"/>
    <mergeCell ref="A2:H2"/>
  </mergeCells>
  <printOptions horizontalCentered="1"/>
  <pageMargins left="0.16" right="0.16" top="0.78" bottom="0" header="0.16" footer="0.31"/>
  <pageSetup blackAndWhite="1" errors="blank" horizontalDpi="600" verticalDpi="600" orientation="portrait" paperSize="9" scale="67"/>
  <headerFooter scaleWithDoc="0" alignWithMargins="0">
    <oddFooter>&amp;C &amp;P</oddFooter>
  </headerFooter>
</worksheet>
</file>

<file path=xl/worksheets/sheet30.xml><?xml version="1.0" encoding="utf-8"?>
<worksheet xmlns="http://schemas.openxmlformats.org/spreadsheetml/2006/main" xmlns:r="http://schemas.openxmlformats.org/officeDocument/2006/relationships">
  <dimension ref="A1:D26"/>
  <sheetViews>
    <sheetView view="pageBreakPreview" zoomScaleSheetLayoutView="100" zoomScalePageLayoutView="0" workbookViewId="0" topLeftCell="A1">
      <pane ySplit="4" topLeftCell="A8" activePane="bottomLeft" state="frozen"/>
      <selection pane="topLeft" activeCell="A1" sqref="A1"/>
      <selection pane="bottomLeft" activeCell="A18" sqref="A18"/>
    </sheetView>
  </sheetViews>
  <sheetFormatPr defaultColWidth="10.00390625" defaultRowHeight="13.5" customHeight="1"/>
  <cols>
    <col min="1" max="1" width="30.25390625" style="24" customWidth="1"/>
    <col min="2" max="2" width="16.75390625" style="24" customWidth="1"/>
    <col min="3" max="4" width="18.00390625" style="24" customWidth="1"/>
    <col min="5" max="5" width="9.75390625" style="24" customWidth="1"/>
    <col min="6" max="16384" width="10.00390625" style="24" customWidth="1"/>
  </cols>
  <sheetData>
    <row r="1" s="22" customFormat="1" ht="24" customHeight="1">
      <c r="A1" s="25" t="s">
        <v>1329</v>
      </c>
    </row>
    <row r="2" spans="1:4" s="23" customFormat="1" ht="28.5" customHeight="1">
      <c r="A2" s="628" t="s">
        <v>1330</v>
      </c>
      <c r="B2" s="628"/>
      <c r="C2" s="628"/>
      <c r="D2" s="628"/>
    </row>
    <row r="3" ht="14.25" customHeight="1">
      <c r="D3" s="26" t="s">
        <v>1290</v>
      </c>
    </row>
    <row r="4" spans="1:4" ht="28.5" customHeight="1">
      <c r="A4" s="27" t="s">
        <v>1308</v>
      </c>
      <c r="B4" s="27" t="s">
        <v>1331</v>
      </c>
      <c r="C4" s="27" t="s">
        <v>1332</v>
      </c>
      <c r="D4" s="27" t="s">
        <v>1333</v>
      </c>
    </row>
    <row r="5" spans="1:4" ht="27.75" customHeight="1">
      <c r="A5" s="28" t="s">
        <v>1334</v>
      </c>
      <c r="B5" s="29" t="s">
        <v>1335</v>
      </c>
      <c r="C5" s="30">
        <f>C6+C8</f>
        <v>26.39</v>
      </c>
      <c r="D5" s="30">
        <f>D6+D8</f>
        <v>26.39</v>
      </c>
    </row>
    <row r="6" spans="1:4" ht="27.75" customHeight="1">
      <c r="A6" s="28" t="s">
        <v>1336</v>
      </c>
      <c r="B6" s="29" t="s">
        <v>1298</v>
      </c>
      <c r="C6" s="30">
        <v>10.49</v>
      </c>
      <c r="D6" s="30">
        <v>10.49</v>
      </c>
    </row>
    <row r="7" spans="1:4" ht="27.75" customHeight="1">
      <c r="A7" s="28" t="s">
        <v>1337</v>
      </c>
      <c r="B7" s="29" t="s">
        <v>1299</v>
      </c>
      <c r="C7" s="30">
        <v>8.49</v>
      </c>
      <c r="D7" s="30">
        <v>8.49</v>
      </c>
    </row>
    <row r="8" spans="1:4" ht="27.75" customHeight="1">
      <c r="A8" s="28" t="s">
        <v>1338</v>
      </c>
      <c r="B8" s="29" t="s">
        <v>1339</v>
      </c>
      <c r="C8" s="30">
        <v>15.9</v>
      </c>
      <c r="D8" s="30">
        <v>15.9</v>
      </c>
    </row>
    <row r="9" spans="1:4" ht="27.75" customHeight="1">
      <c r="A9" s="28" t="s">
        <v>1337</v>
      </c>
      <c r="B9" s="29" t="s">
        <v>1301</v>
      </c>
      <c r="C9" s="30">
        <v>0</v>
      </c>
      <c r="D9" s="30">
        <v>0</v>
      </c>
    </row>
    <row r="10" spans="1:4" ht="27.75" customHeight="1">
      <c r="A10" s="28" t="s">
        <v>1340</v>
      </c>
      <c r="B10" s="29" t="s">
        <v>1341</v>
      </c>
      <c r="C10" s="30">
        <v>8.49</v>
      </c>
      <c r="D10" s="30">
        <v>8.49</v>
      </c>
    </row>
    <row r="11" spans="1:4" ht="27.75" customHeight="1">
      <c r="A11" s="28" t="s">
        <v>1336</v>
      </c>
      <c r="B11" s="29" t="s">
        <v>1342</v>
      </c>
      <c r="C11" s="30">
        <v>8.49</v>
      </c>
      <c r="D11" s="30">
        <v>8.49</v>
      </c>
    </row>
    <row r="12" spans="1:4" ht="27.75" customHeight="1">
      <c r="A12" s="28" t="s">
        <v>1338</v>
      </c>
      <c r="B12" s="29" t="s">
        <v>1343</v>
      </c>
      <c r="C12" s="30"/>
      <c r="D12" s="30"/>
    </row>
    <row r="13" spans="1:4" ht="27.75" customHeight="1">
      <c r="A13" s="28" t="s">
        <v>1344</v>
      </c>
      <c r="B13" s="29" t="s">
        <v>1345</v>
      </c>
      <c r="C13" s="30">
        <f>C14+C15</f>
        <v>3.33</v>
      </c>
      <c r="D13" s="30">
        <f>D14+D15</f>
        <v>3.33</v>
      </c>
    </row>
    <row r="14" spans="1:4" ht="27.75" customHeight="1">
      <c r="A14" s="28" t="s">
        <v>1336</v>
      </c>
      <c r="B14" s="29" t="s">
        <v>1346</v>
      </c>
      <c r="C14" s="31">
        <v>1.71</v>
      </c>
      <c r="D14" s="31">
        <v>1.71</v>
      </c>
    </row>
    <row r="15" spans="1:4" ht="27.75" customHeight="1">
      <c r="A15" s="28" t="s">
        <v>1338</v>
      </c>
      <c r="B15" s="29" t="s">
        <v>1347</v>
      </c>
      <c r="C15" s="31">
        <v>1.62</v>
      </c>
      <c r="D15" s="31">
        <v>1.62</v>
      </c>
    </row>
    <row r="16" spans="1:4" ht="27.75" customHeight="1">
      <c r="A16" s="28" t="s">
        <v>1348</v>
      </c>
      <c r="B16" s="29" t="s">
        <v>1349</v>
      </c>
      <c r="C16" s="30"/>
      <c r="D16" s="30"/>
    </row>
    <row r="17" spans="1:4" ht="27.75" customHeight="1">
      <c r="A17" s="28" t="s">
        <v>1336</v>
      </c>
      <c r="B17" s="29" t="s">
        <v>1350</v>
      </c>
      <c r="C17" s="30"/>
      <c r="D17" s="30"/>
    </row>
    <row r="18" spans="1:4" ht="27.75" customHeight="1">
      <c r="A18" s="28" t="s">
        <v>1351</v>
      </c>
      <c r="B18" s="29"/>
      <c r="C18" s="30"/>
      <c r="D18" s="30"/>
    </row>
    <row r="19" spans="1:4" ht="27.75" customHeight="1">
      <c r="A19" s="28" t="s">
        <v>1352</v>
      </c>
      <c r="B19" s="29" t="s">
        <v>1353</v>
      </c>
      <c r="C19" s="29"/>
      <c r="D19" s="32"/>
    </row>
    <row r="20" spans="1:4" ht="27.75" customHeight="1">
      <c r="A20" s="28" t="s">
        <v>1338</v>
      </c>
      <c r="B20" s="29" t="s">
        <v>1354</v>
      </c>
      <c r="C20" s="29"/>
      <c r="D20" s="32"/>
    </row>
    <row r="21" spans="1:4" ht="27.75" customHeight="1">
      <c r="A21" s="28" t="s">
        <v>1351</v>
      </c>
      <c r="B21" s="29"/>
      <c r="C21" s="29"/>
      <c r="D21" s="32"/>
    </row>
    <row r="22" spans="1:4" ht="27.75" customHeight="1">
      <c r="A22" s="28" t="s">
        <v>1355</v>
      </c>
      <c r="B22" s="29" t="s">
        <v>1356</v>
      </c>
      <c r="C22" s="29"/>
      <c r="D22" s="32"/>
    </row>
    <row r="23" spans="1:4" ht="27.75" customHeight="1">
      <c r="A23" s="28" t="s">
        <v>1357</v>
      </c>
      <c r="B23" s="29" t="s">
        <v>1358</v>
      </c>
      <c r="C23" s="31">
        <f>C24+C25</f>
        <v>3.63</v>
      </c>
      <c r="D23" s="31">
        <f>D24+D25</f>
        <v>3.63</v>
      </c>
    </row>
    <row r="24" spans="1:4" ht="27.75" customHeight="1">
      <c r="A24" s="28" t="s">
        <v>1336</v>
      </c>
      <c r="B24" s="29" t="s">
        <v>1359</v>
      </c>
      <c r="C24" s="31">
        <v>1.69</v>
      </c>
      <c r="D24" s="31">
        <v>1.69</v>
      </c>
    </row>
    <row r="25" spans="1:4" ht="27.75" customHeight="1">
      <c r="A25" s="28" t="s">
        <v>1338</v>
      </c>
      <c r="B25" s="29" t="s">
        <v>1360</v>
      </c>
      <c r="C25" s="31">
        <v>1.94</v>
      </c>
      <c r="D25" s="31">
        <v>1.94</v>
      </c>
    </row>
    <row r="26" spans="1:4" ht="43.5" customHeight="1">
      <c r="A26" s="626" t="s">
        <v>1361</v>
      </c>
      <c r="B26" s="626"/>
      <c r="C26" s="626"/>
      <c r="D26" s="626"/>
    </row>
  </sheetData>
  <sheetProtection/>
  <mergeCells count="2">
    <mergeCell ref="A2:D2"/>
    <mergeCell ref="A26:D26"/>
  </mergeCells>
  <printOptions horizontalCentered="1"/>
  <pageMargins left="0.39" right="0.39" top="0.51" bottom="0.39" header="0" footer="0"/>
  <pageSetup horizontalDpi="600" verticalDpi="600" orientation="portrait" paperSize="9" r:id="rId1"/>
  <headerFooter scaleWithDoc="0" alignWithMargins="0">
    <oddFooter xml:space="preserve">&amp;C &amp;P </oddFooter>
  </headerFooter>
</worksheet>
</file>

<file path=xl/worksheets/sheet31.xml><?xml version="1.0" encoding="utf-8"?>
<worksheet xmlns="http://schemas.openxmlformats.org/spreadsheetml/2006/main" xmlns:r="http://schemas.openxmlformats.org/officeDocument/2006/relationships">
  <dimension ref="A1:E11"/>
  <sheetViews>
    <sheetView view="pageBreakPreview" zoomScaleSheetLayoutView="100" zoomScalePageLayoutView="0" workbookViewId="0" topLeftCell="A7">
      <selection activeCell="I28" sqref="I28"/>
    </sheetView>
  </sheetViews>
  <sheetFormatPr defaultColWidth="10.00390625" defaultRowHeight="13.5" customHeight="1"/>
  <cols>
    <col min="1" max="1" width="35.00390625" style="13" customWidth="1"/>
    <col min="2" max="5" width="12.50390625" style="13" customWidth="1"/>
    <col min="6" max="6" width="9.75390625" style="13" customWidth="1"/>
    <col min="7" max="16384" width="10.00390625" style="13" customWidth="1"/>
  </cols>
  <sheetData>
    <row r="1" spans="1:4" s="11" customFormat="1" ht="21" customHeight="1">
      <c r="A1" s="14" t="s">
        <v>1362</v>
      </c>
      <c r="B1" s="15"/>
      <c r="C1" s="15"/>
      <c r="D1" s="15"/>
    </row>
    <row r="2" spans="1:5" s="12" customFormat="1" ht="28.5" customHeight="1">
      <c r="A2" s="629" t="s">
        <v>1363</v>
      </c>
      <c r="B2" s="629"/>
      <c r="C2" s="629"/>
      <c r="D2" s="629"/>
      <c r="E2" s="629"/>
    </row>
    <row r="3" spans="1:5" ht="25.5" customHeight="1">
      <c r="A3" s="16"/>
      <c r="B3" s="16"/>
      <c r="C3" s="16"/>
      <c r="D3" s="16"/>
      <c r="E3" s="16" t="s">
        <v>1290</v>
      </c>
    </row>
    <row r="4" spans="1:5" ht="57.75" customHeight="1">
      <c r="A4" s="17" t="s">
        <v>1256</v>
      </c>
      <c r="B4" s="17" t="s">
        <v>1331</v>
      </c>
      <c r="C4" s="17" t="s">
        <v>1332</v>
      </c>
      <c r="D4" s="17" t="s">
        <v>1333</v>
      </c>
      <c r="E4" s="17" t="s">
        <v>1364</v>
      </c>
    </row>
    <row r="5" spans="1:5" ht="46.5" customHeight="1">
      <c r="A5" s="18" t="s">
        <v>1365</v>
      </c>
      <c r="B5" s="19" t="s">
        <v>1297</v>
      </c>
      <c r="C5" s="20">
        <f>C6+C7</f>
        <v>105.5</v>
      </c>
      <c r="D5" s="20">
        <f>D6+D7</f>
        <v>105.5</v>
      </c>
      <c r="E5" s="19"/>
    </row>
    <row r="6" spans="1:5" ht="46.5" customHeight="1">
      <c r="A6" s="18" t="s">
        <v>1366</v>
      </c>
      <c r="B6" s="19" t="s">
        <v>1298</v>
      </c>
      <c r="C6" s="20">
        <v>51</v>
      </c>
      <c r="D6" s="20">
        <v>51</v>
      </c>
      <c r="E6" s="19"/>
    </row>
    <row r="7" spans="1:5" ht="46.5" customHeight="1">
      <c r="A7" s="18" t="s">
        <v>1367</v>
      </c>
      <c r="B7" s="19" t="s">
        <v>1299</v>
      </c>
      <c r="C7" s="20">
        <v>54.5</v>
      </c>
      <c r="D7" s="20">
        <v>54.5</v>
      </c>
      <c r="E7" s="19"/>
    </row>
    <row r="8" spans="1:5" ht="46.5" customHeight="1">
      <c r="A8" s="18" t="s">
        <v>1368</v>
      </c>
      <c r="B8" s="19" t="s">
        <v>1300</v>
      </c>
      <c r="C8" s="21"/>
      <c r="D8" s="21"/>
      <c r="E8" s="19"/>
    </row>
    <row r="9" spans="1:5" ht="46.5" customHeight="1">
      <c r="A9" s="18" t="s">
        <v>1366</v>
      </c>
      <c r="B9" s="19" t="s">
        <v>1301</v>
      </c>
      <c r="C9" s="21"/>
      <c r="D9" s="21"/>
      <c r="E9" s="19"/>
    </row>
    <row r="10" spans="1:5" ht="46.5" customHeight="1">
      <c r="A10" s="18" t="s">
        <v>1367</v>
      </c>
      <c r="B10" s="19" t="s">
        <v>1302</v>
      </c>
      <c r="C10" s="18"/>
      <c r="D10" s="18"/>
      <c r="E10" s="19"/>
    </row>
    <row r="11" spans="1:5" ht="41.25" customHeight="1">
      <c r="A11" s="630" t="s">
        <v>1369</v>
      </c>
      <c r="B11" s="630"/>
      <c r="C11" s="630"/>
      <c r="D11" s="630"/>
      <c r="E11" s="630"/>
    </row>
  </sheetData>
  <sheetProtection/>
  <mergeCells count="2">
    <mergeCell ref="A2:E2"/>
    <mergeCell ref="A11:E11"/>
  </mergeCells>
  <printOptions horizontalCentered="1"/>
  <pageMargins left="0.39" right="0.39" top="0.39" bottom="0.39" header="0" footer="0"/>
  <pageSetup horizontalDpi="600" verticalDpi="600" orientation="portrait" paperSize="9" r:id="rId1"/>
  <headerFooter scaleWithDoc="0" alignWithMargins="0">
    <oddFooter xml:space="preserve">&amp;C &amp;P </oddFooter>
  </headerFooter>
</worksheet>
</file>

<file path=xl/worksheets/sheet32.xml><?xml version="1.0" encoding="utf-8"?>
<worksheet xmlns="http://schemas.openxmlformats.org/spreadsheetml/2006/main" xmlns:r="http://schemas.openxmlformats.org/officeDocument/2006/relationships">
  <dimension ref="A1:F8"/>
  <sheetViews>
    <sheetView view="pageBreakPreview" zoomScaleSheetLayoutView="100" zoomScalePageLayoutView="0" workbookViewId="0" topLeftCell="A1">
      <pane ySplit="4" topLeftCell="A5" activePane="bottomLeft" state="frozen"/>
      <selection pane="topLeft" activeCell="A1" sqref="A1"/>
      <selection pane="bottomLeft" activeCell="I12" sqref="I12"/>
    </sheetView>
  </sheetViews>
  <sheetFormatPr defaultColWidth="10.00390625" defaultRowHeight="13.5" customHeight="1"/>
  <cols>
    <col min="1" max="1" width="5.875" style="3" customWidth="1"/>
    <col min="2" max="2" width="8.875" style="3" customWidth="1"/>
    <col min="3" max="3" width="29.75390625" style="3" customWidth="1"/>
    <col min="4" max="4" width="13.375" style="3" customWidth="1"/>
    <col min="5" max="5" width="16.75390625" style="3" customWidth="1"/>
    <col min="6" max="6" width="14.875" style="3" customWidth="1"/>
    <col min="7" max="7" width="9.75390625" style="3" customWidth="1"/>
    <col min="8" max="16384" width="10.00390625" style="3" customWidth="1"/>
  </cols>
  <sheetData>
    <row r="1" spans="1:2" s="1" customFormat="1" ht="19.5" customHeight="1">
      <c r="A1" s="631" t="s">
        <v>1370</v>
      </c>
      <c r="B1" s="631"/>
    </row>
    <row r="2" spans="1:6" s="2" customFormat="1" ht="28.5" customHeight="1">
      <c r="A2" s="632" t="s">
        <v>1371</v>
      </c>
      <c r="B2" s="632"/>
      <c r="C2" s="632"/>
      <c r="D2" s="632"/>
      <c r="E2" s="632"/>
      <c r="F2" s="632"/>
    </row>
    <row r="3" spans="1:6" ht="19.5" customHeight="1">
      <c r="A3" s="4"/>
      <c r="B3" s="4"/>
      <c r="C3" s="4"/>
      <c r="D3" s="4"/>
      <c r="E3" s="4"/>
      <c r="F3" s="5" t="s">
        <v>1290</v>
      </c>
    </row>
    <row r="4" spans="1:6" ht="62.25" customHeight="1">
      <c r="A4" s="6" t="s">
        <v>501</v>
      </c>
      <c r="B4" s="6" t="s">
        <v>1372</v>
      </c>
      <c r="C4" s="6" t="s">
        <v>1373</v>
      </c>
      <c r="D4" s="6" t="s">
        <v>1374</v>
      </c>
      <c r="E4" s="6" t="s">
        <v>1375</v>
      </c>
      <c r="F4" s="6" t="s">
        <v>1376</v>
      </c>
    </row>
    <row r="5" spans="1:6" ht="34.5" customHeight="1">
      <c r="A5" s="7">
        <v>1</v>
      </c>
      <c r="B5" s="6" t="s">
        <v>1377</v>
      </c>
      <c r="C5" s="8"/>
      <c r="D5" s="6"/>
      <c r="E5" s="7"/>
      <c r="F5" s="6"/>
    </row>
    <row r="6" spans="1:6" ht="36" customHeight="1">
      <c r="A6" s="7">
        <v>2</v>
      </c>
      <c r="B6" s="6"/>
      <c r="C6" s="8"/>
      <c r="D6" s="6"/>
      <c r="E6" s="7"/>
      <c r="F6" s="6"/>
    </row>
    <row r="7" spans="1:6" ht="37.5" customHeight="1">
      <c r="A7" s="7">
        <v>3</v>
      </c>
      <c r="B7" s="9"/>
      <c r="C7" s="9"/>
      <c r="D7" s="9"/>
      <c r="E7" s="9"/>
      <c r="F7" s="10"/>
    </row>
    <row r="8" spans="1:6" ht="33" customHeight="1">
      <c r="A8" s="633" t="s">
        <v>1378</v>
      </c>
      <c r="B8" s="633"/>
      <c r="C8" s="633"/>
      <c r="D8" s="633"/>
      <c r="E8" s="633"/>
      <c r="F8" s="633"/>
    </row>
  </sheetData>
  <sheetProtection/>
  <mergeCells count="3">
    <mergeCell ref="A1:B1"/>
    <mergeCell ref="A2:F2"/>
    <mergeCell ref="A8:F8"/>
  </mergeCells>
  <printOptions horizontalCentered="1"/>
  <pageMargins left="0.39" right="0.39" top="0.51" bottom="0.39" header="0" footer="0"/>
  <pageSetup horizontalDpi="600" verticalDpi="600" orientation="portrait" paperSize="9" r:id="rId1"/>
  <headerFooter scaleWithDoc="0" alignWithMargins="0">
    <oddFooter xml:space="preserve">&amp;C &amp;P </oddFooter>
  </headerFooter>
</worksheet>
</file>

<file path=xl/worksheets/sheet33.xml><?xml version="1.0" encoding="utf-8"?>
<worksheet xmlns="http://schemas.openxmlformats.org/spreadsheetml/2006/main" xmlns:r="http://schemas.openxmlformats.org/officeDocument/2006/relationships">
  <dimension ref="A1:F13"/>
  <sheetViews>
    <sheetView zoomScalePageLayoutView="0" workbookViewId="0" topLeftCell="A1">
      <selection activeCell="P9" sqref="P9"/>
    </sheetView>
  </sheetViews>
  <sheetFormatPr defaultColWidth="9.00390625" defaultRowHeight="13.5"/>
  <cols>
    <col min="1" max="1" width="12.50390625" style="0" customWidth="1"/>
    <col min="2" max="2" width="23.00390625" style="0" customWidth="1"/>
    <col min="4" max="4" width="10.50390625" style="0" customWidth="1"/>
    <col min="5" max="5" width="13.75390625" style="0" customWidth="1"/>
    <col min="6" max="6" width="19.50390625" style="0" customWidth="1"/>
  </cols>
  <sheetData>
    <row r="1" spans="1:6" ht="21">
      <c r="A1" s="636" t="s">
        <v>1415</v>
      </c>
      <c r="B1" s="636"/>
      <c r="C1" s="636"/>
      <c r="D1" s="636"/>
      <c r="E1" s="636"/>
      <c r="F1" s="636"/>
    </row>
    <row r="2" spans="1:6" ht="30.75">
      <c r="A2" s="525" t="s">
        <v>1379</v>
      </c>
      <c r="B2" s="637" t="s">
        <v>1380</v>
      </c>
      <c r="C2" s="637"/>
      <c r="D2" s="637"/>
      <c r="E2" s="637"/>
      <c r="F2" s="526" t="s">
        <v>2</v>
      </c>
    </row>
    <row r="3" spans="1:6" ht="15">
      <c r="A3" s="527" t="s">
        <v>1372</v>
      </c>
      <c r="B3" s="638" t="s">
        <v>1381</v>
      </c>
      <c r="C3" s="638"/>
      <c r="D3" s="638"/>
      <c r="E3" s="528" t="s">
        <v>1382</v>
      </c>
      <c r="F3" s="529" t="s">
        <v>1383</v>
      </c>
    </row>
    <row r="4" spans="1:6" ht="15">
      <c r="A4" s="527" t="s">
        <v>1384</v>
      </c>
      <c r="B4" s="639">
        <v>6500</v>
      </c>
      <c r="C4" s="639"/>
      <c r="D4" s="639"/>
      <c r="E4" s="639"/>
      <c r="F4" s="639"/>
    </row>
    <row r="5" spans="1:6" ht="48" customHeight="1">
      <c r="A5" s="527" t="s">
        <v>1385</v>
      </c>
      <c r="B5" s="634" t="s">
        <v>1386</v>
      </c>
      <c r="C5" s="634"/>
      <c r="D5" s="634"/>
      <c r="E5" s="634"/>
      <c r="F5" s="634"/>
    </row>
    <row r="6" spans="1:6" ht="44.25" customHeight="1">
      <c r="A6" s="527" t="s">
        <v>1387</v>
      </c>
      <c r="B6" s="634" t="s">
        <v>1388</v>
      </c>
      <c r="C6" s="634"/>
      <c r="D6" s="634"/>
      <c r="E6" s="634"/>
      <c r="F6" s="634"/>
    </row>
    <row r="7" spans="1:6" ht="53.25" customHeight="1">
      <c r="A7" s="527" t="s">
        <v>1389</v>
      </c>
      <c r="B7" s="634" t="s">
        <v>1390</v>
      </c>
      <c r="C7" s="634"/>
      <c r="D7" s="634"/>
      <c r="E7" s="634"/>
      <c r="F7" s="634"/>
    </row>
    <row r="8" spans="1:6" ht="30.75">
      <c r="A8" s="635" t="s">
        <v>1391</v>
      </c>
      <c r="B8" s="528" t="s">
        <v>1392</v>
      </c>
      <c r="C8" s="528" t="s">
        <v>1393</v>
      </c>
      <c r="D8" s="528" t="s">
        <v>1394</v>
      </c>
      <c r="E8" s="528" t="s">
        <v>1395</v>
      </c>
      <c r="F8" s="528" t="s">
        <v>1396</v>
      </c>
    </row>
    <row r="9" spans="1:6" ht="14.25">
      <c r="A9" s="635"/>
      <c r="B9" s="530" t="s">
        <v>1397</v>
      </c>
      <c r="C9" s="530" t="s">
        <v>1398</v>
      </c>
      <c r="D9" s="531" t="s">
        <v>1399</v>
      </c>
      <c r="E9" s="531" t="s">
        <v>1400</v>
      </c>
      <c r="F9" s="531" t="s">
        <v>1401</v>
      </c>
    </row>
    <row r="10" spans="1:6" ht="14.25">
      <c r="A10" s="635"/>
      <c r="B10" s="530" t="s">
        <v>1402</v>
      </c>
      <c r="C10" s="530" t="s">
        <v>1403</v>
      </c>
      <c r="D10" s="531" t="s">
        <v>1404</v>
      </c>
      <c r="E10" s="531" t="s">
        <v>1400</v>
      </c>
      <c r="F10" s="531" t="s">
        <v>1405</v>
      </c>
    </row>
    <row r="11" spans="1:6" ht="14.25">
      <c r="A11" s="635"/>
      <c r="B11" s="530" t="s">
        <v>1406</v>
      </c>
      <c r="C11" s="530" t="s">
        <v>1403</v>
      </c>
      <c r="D11" s="531" t="s">
        <v>1407</v>
      </c>
      <c r="E11" s="531" t="s">
        <v>1400</v>
      </c>
      <c r="F11" s="531" t="s">
        <v>1408</v>
      </c>
    </row>
    <row r="12" spans="1:6" ht="14.25">
      <c r="A12" s="635"/>
      <c r="B12" s="530" t="s">
        <v>1409</v>
      </c>
      <c r="C12" s="530" t="s">
        <v>1401</v>
      </c>
      <c r="D12" s="531" t="s">
        <v>1410</v>
      </c>
      <c r="E12" s="531" t="s">
        <v>1400</v>
      </c>
      <c r="F12" s="531" t="s">
        <v>1411</v>
      </c>
    </row>
    <row r="13" spans="1:6" ht="14.25">
      <c r="A13" s="635"/>
      <c r="B13" s="530" t="s">
        <v>1412</v>
      </c>
      <c r="C13" s="530" t="s">
        <v>1398</v>
      </c>
      <c r="D13" s="531" t="s">
        <v>1413</v>
      </c>
      <c r="E13" s="531" t="s">
        <v>1400</v>
      </c>
      <c r="F13" s="531" t="s">
        <v>1414</v>
      </c>
    </row>
  </sheetData>
  <sheetProtection/>
  <mergeCells count="8">
    <mergeCell ref="B7:F7"/>
    <mergeCell ref="A8:A13"/>
    <mergeCell ref="A1:F1"/>
    <mergeCell ref="B2:E2"/>
    <mergeCell ref="B3:D3"/>
    <mergeCell ref="B4:F4"/>
    <mergeCell ref="B5:F5"/>
    <mergeCell ref="B6:F6"/>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F13"/>
  <sheetViews>
    <sheetView zoomScalePageLayoutView="0" workbookViewId="0" topLeftCell="A1">
      <selection activeCell="B5" sqref="B5:F5"/>
    </sheetView>
  </sheetViews>
  <sheetFormatPr defaultColWidth="9.00390625" defaultRowHeight="13.5"/>
  <cols>
    <col min="1" max="1" width="15.125" style="0" customWidth="1"/>
    <col min="2" max="2" width="27.50390625" style="0" customWidth="1"/>
    <col min="5" max="5" width="15.00390625" style="0" customWidth="1"/>
    <col min="6" max="6" width="19.25390625" style="0" customWidth="1"/>
  </cols>
  <sheetData>
    <row r="1" spans="1:6" ht="21">
      <c r="A1" s="642" t="s">
        <v>1425</v>
      </c>
      <c r="B1" s="642"/>
      <c r="C1" s="642"/>
      <c r="D1" s="642"/>
      <c r="E1" s="642"/>
      <c r="F1" s="642"/>
    </row>
    <row r="2" spans="1:6" ht="15">
      <c r="A2" s="532" t="s">
        <v>1379</v>
      </c>
      <c r="B2" s="643" t="s">
        <v>1380</v>
      </c>
      <c r="C2" s="643"/>
      <c r="D2" s="643"/>
      <c r="E2" s="643"/>
      <c r="F2" s="526" t="s">
        <v>2</v>
      </c>
    </row>
    <row r="3" spans="1:6" ht="15">
      <c r="A3" s="527" t="s">
        <v>1372</v>
      </c>
      <c r="B3" s="638" t="s">
        <v>1416</v>
      </c>
      <c r="C3" s="638"/>
      <c r="D3" s="638"/>
      <c r="E3" s="528" t="s">
        <v>1382</v>
      </c>
      <c r="F3" s="529" t="s">
        <v>1383</v>
      </c>
    </row>
    <row r="4" spans="1:6" ht="15">
      <c r="A4" s="527" t="s">
        <v>1384</v>
      </c>
      <c r="B4" s="639">
        <v>355</v>
      </c>
      <c r="C4" s="639"/>
      <c r="D4" s="639"/>
      <c r="E4" s="639"/>
      <c r="F4" s="639"/>
    </row>
    <row r="5" spans="1:6" ht="54" customHeight="1">
      <c r="A5" s="527" t="s">
        <v>1385</v>
      </c>
      <c r="B5" s="634" t="s">
        <v>1417</v>
      </c>
      <c r="C5" s="634"/>
      <c r="D5" s="634"/>
      <c r="E5" s="634"/>
      <c r="F5" s="634"/>
    </row>
    <row r="6" spans="1:6" ht="51.75" customHeight="1">
      <c r="A6" s="527" t="s">
        <v>1387</v>
      </c>
      <c r="B6" s="634" t="s">
        <v>1418</v>
      </c>
      <c r="C6" s="634"/>
      <c r="D6" s="634"/>
      <c r="E6" s="634"/>
      <c r="F6" s="634"/>
    </row>
    <row r="7" spans="1:6" ht="48" customHeight="1">
      <c r="A7" s="533" t="s">
        <v>1389</v>
      </c>
      <c r="B7" s="640" t="s">
        <v>1419</v>
      </c>
      <c r="C7" s="634"/>
      <c r="D7" s="634"/>
      <c r="E7" s="634"/>
      <c r="F7" s="634"/>
    </row>
    <row r="8" spans="1:6" ht="30.75">
      <c r="A8" s="641" t="s">
        <v>1391</v>
      </c>
      <c r="B8" s="534" t="s">
        <v>1392</v>
      </c>
      <c r="C8" s="535" t="s">
        <v>1393</v>
      </c>
      <c r="D8" s="536" t="s">
        <v>1394</v>
      </c>
      <c r="E8" s="536" t="s">
        <v>1395</v>
      </c>
      <c r="F8" s="536" t="s">
        <v>1396</v>
      </c>
    </row>
    <row r="9" spans="1:6" ht="14.25">
      <c r="A9" s="641"/>
      <c r="B9" s="537" t="s">
        <v>1420</v>
      </c>
      <c r="C9" s="538">
        <v>30</v>
      </c>
      <c r="D9" s="540" t="s">
        <v>1410</v>
      </c>
      <c r="E9" s="540" t="s">
        <v>1400</v>
      </c>
      <c r="F9" s="540">
        <v>355</v>
      </c>
    </row>
    <row r="10" spans="1:6" ht="14.25">
      <c r="A10" s="641"/>
      <c r="B10" s="545" t="s">
        <v>1421</v>
      </c>
      <c r="C10" s="538">
        <v>20</v>
      </c>
      <c r="D10" s="540" t="s">
        <v>1413</v>
      </c>
      <c r="E10" s="540" t="s">
        <v>1422</v>
      </c>
      <c r="F10" s="540">
        <v>100</v>
      </c>
    </row>
    <row r="11" spans="1:6" ht="14.25">
      <c r="A11" s="641"/>
      <c r="B11" s="545" t="s">
        <v>1423</v>
      </c>
      <c r="C11" s="538">
        <v>10</v>
      </c>
      <c r="D11" s="540" t="s">
        <v>1413</v>
      </c>
      <c r="E11" s="540" t="s">
        <v>1400</v>
      </c>
      <c r="F11" s="540">
        <v>100</v>
      </c>
    </row>
    <row r="12" spans="1:6" ht="14.25">
      <c r="A12" s="641"/>
      <c r="B12" s="545" t="s">
        <v>1424</v>
      </c>
      <c r="C12" s="546">
        <v>20</v>
      </c>
      <c r="D12" s="544" t="s">
        <v>1413</v>
      </c>
      <c r="E12" s="544" t="s">
        <v>1422</v>
      </c>
      <c r="F12" s="544">
        <v>100</v>
      </c>
    </row>
    <row r="13" spans="1:6" ht="14.25">
      <c r="A13" s="641"/>
      <c r="B13" s="545" t="s">
        <v>1412</v>
      </c>
      <c r="C13" s="546">
        <v>10</v>
      </c>
      <c r="D13" s="544" t="s">
        <v>1413</v>
      </c>
      <c r="E13" s="544" t="s">
        <v>1400</v>
      </c>
      <c r="F13" s="544">
        <v>95</v>
      </c>
    </row>
  </sheetData>
  <sheetProtection/>
  <mergeCells count="8">
    <mergeCell ref="B7:F7"/>
    <mergeCell ref="A8:A13"/>
    <mergeCell ref="A1:F1"/>
    <mergeCell ref="B2:E2"/>
    <mergeCell ref="B3:D3"/>
    <mergeCell ref="B4:F4"/>
    <mergeCell ref="B5:F5"/>
    <mergeCell ref="B6:F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F13"/>
  <sheetViews>
    <sheetView zoomScalePageLayoutView="0" workbookViewId="0" topLeftCell="A1">
      <selection activeCell="B7" sqref="B7:F7"/>
    </sheetView>
  </sheetViews>
  <sheetFormatPr defaultColWidth="9.00390625" defaultRowHeight="13.5"/>
  <cols>
    <col min="1" max="1" width="14.50390625" style="0" customWidth="1"/>
    <col min="2" max="2" width="20.50390625" style="0" customWidth="1"/>
    <col min="5" max="5" width="16.125" style="0" customWidth="1"/>
    <col min="6" max="6" width="20.875" style="0" customWidth="1"/>
  </cols>
  <sheetData>
    <row r="1" spans="1:6" ht="21">
      <c r="A1" s="642" t="s">
        <v>1426</v>
      </c>
      <c r="B1" s="642"/>
      <c r="C1" s="642"/>
      <c r="D1" s="642"/>
      <c r="E1" s="642"/>
      <c r="F1" s="642"/>
    </row>
    <row r="2" spans="1:6" ht="15">
      <c r="A2" s="532" t="s">
        <v>1379</v>
      </c>
      <c r="B2" s="643" t="s">
        <v>1380</v>
      </c>
      <c r="C2" s="643"/>
      <c r="D2" s="643"/>
      <c r="E2" s="643"/>
      <c r="F2" s="526" t="s">
        <v>2</v>
      </c>
    </row>
    <row r="3" spans="1:6" ht="15">
      <c r="A3" s="527" t="s">
        <v>1372</v>
      </c>
      <c r="B3" s="638" t="s">
        <v>1427</v>
      </c>
      <c r="C3" s="638"/>
      <c r="D3" s="638"/>
      <c r="E3" s="528" t="s">
        <v>1382</v>
      </c>
      <c r="F3" s="529" t="s">
        <v>1383</v>
      </c>
    </row>
    <row r="4" spans="1:6" ht="15">
      <c r="A4" s="527" t="s">
        <v>1384</v>
      </c>
      <c r="B4" s="639">
        <v>4926</v>
      </c>
      <c r="C4" s="639"/>
      <c r="D4" s="639"/>
      <c r="E4" s="639"/>
      <c r="F4" s="639"/>
    </row>
    <row r="5" spans="1:6" ht="15">
      <c r="A5" s="527" t="s">
        <v>1385</v>
      </c>
      <c r="B5" s="634" t="s">
        <v>1455</v>
      </c>
      <c r="C5" s="634"/>
      <c r="D5" s="634"/>
      <c r="E5" s="634"/>
      <c r="F5" s="634"/>
    </row>
    <row r="6" spans="1:6" ht="15">
      <c r="A6" s="527" t="s">
        <v>1387</v>
      </c>
      <c r="B6" s="634" t="s">
        <v>1428</v>
      </c>
      <c r="C6" s="634"/>
      <c r="D6" s="634"/>
      <c r="E6" s="634"/>
      <c r="F6" s="634"/>
    </row>
    <row r="7" spans="1:6" ht="56.25" customHeight="1">
      <c r="A7" s="533" t="s">
        <v>1389</v>
      </c>
      <c r="B7" s="640" t="s">
        <v>1456</v>
      </c>
      <c r="C7" s="640"/>
      <c r="D7" s="640"/>
      <c r="E7" s="640"/>
      <c r="F7" s="640"/>
    </row>
    <row r="8" spans="1:6" ht="30.75">
      <c r="A8" s="641" t="s">
        <v>1391</v>
      </c>
      <c r="B8" s="534" t="s">
        <v>1392</v>
      </c>
      <c r="C8" s="534" t="s">
        <v>1393</v>
      </c>
      <c r="D8" s="534" t="s">
        <v>1394</v>
      </c>
      <c r="E8" s="534" t="s">
        <v>1395</v>
      </c>
      <c r="F8" s="534" t="s">
        <v>1396</v>
      </c>
    </row>
    <row r="9" spans="1:6" ht="14.25">
      <c r="A9" s="641"/>
      <c r="B9" s="540" t="s">
        <v>1429</v>
      </c>
      <c r="C9" s="540">
        <v>30</v>
      </c>
      <c r="D9" s="540" t="s">
        <v>1430</v>
      </c>
      <c r="E9" s="540" t="s">
        <v>1400</v>
      </c>
      <c r="F9" s="540">
        <v>26</v>
      </c>
    </row>
    <row r="10" spans="1:6" ht="14.25">
      <c r="A10" s="641"/>
      <c r="B10" s="542" t="s">
        <v>1431</v>
      </c>
      <c r="C10" s="542">
        <v>20</v>
      </c>
      <c r="D10" s="542" t="s">
        <v>1410</v>
      </c>
      <c r="E10" s="542" t="s">
        <v>1422</v>
      </c>
      <c r="F10" s="542">
        <v>4926</v>
      </c>
    </row>
    <row r="11" spans="1:6" ht="14.25">
      <c r="A11" s="641"/>
      <c r="B11" s="539" t="s">
        <v>1412</v>
      </c>
      <c r="C11" s="542">
        <v>10</v>
      </c>
      <c r="D11" s="542" t="s">
        <v>1413</v>
      </c>
      <c r="E11" s="542" t="s">
        <v>1400</v>
      </c>
      <c r="F11" s="542">
        <v>95</v>
      </c>
    </row>
    <row r="12" spans="1:6" ht="14.25">
      <c r="A12" s="641"/>
      <c r="B12" s="541" t="s">
        <v>1432</v>
      </c>
      <c r="C12" s="543">
        <v>20</v>
      </c>
      <c r="D12" s="543" t="s">
        <v>1413</v>
      </c>
      <c r="E12" s="543" t="s">
        <v>1422</v>
      </c>
      <c r="F12" s="543">
        <v>100</v>
      </c>
    </row>
    <row r="13" spans="1:6" ht="14.25">
      <c r="A13" s="641"/>
      <c r="B13" s="541" t="s">
        <v>1433</v>
      </c>
      <c r="C13" s="543">
        <v>10</v>
      </c>
      <c r="D13" s="543" t="s">
        <v>1413</v>
      </c>
      <c r="E13" s="543" t="s">
        <v>1400</v>
      </c>
      <c r="F13" s="543">
        <v>95</v>
      </c>
    </row>
  </sheetData>
  <sheetProtection/>
  <mergeCells count="8">
    <mergeCell ref="B7:F7"/>
    <mergeCell ref="A8:A13"/>
    <mergeCell ref="A1:F1"/>
    <mergeCell ref="B2:E2"/>
    <mergeCell ref="B3:D3"/>
    <mergeCell ref="B4:F4"/>
    <mergeCell ref="B5:F5"/>
    <mergeCell ref="B6:F6"/>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F17"/>
  <sheetViews>
    <sheetView zoomScalePageLayoutView="0" workbookViewId="0" topLeftCell="A4">
      <selection activeCell="Q6" sqref="Q6"/>
    </sheetView>
  </sheetViews>
  <sheetFormatPr defaultColWidth="9.00390625" defaultRowHeight="13.5"/>
  <cols>
    <col min="1" max="1" width="15.00390625" style="0" customWidth="1"/>
    <col min="5" max="5" width="16.625" style="0" customWidth="1"/>
    <col min="6" max="6" width="22.125" style="0" customWidth="1"/>
  </cols>
  <sheetData>
    <row r="1" spans="1:6" ht="21">
      <c r="A1" s="647" t="s">
        <v>1454</v>
      </c>
      <c r="B1" s="647"/>
      <c r="C1" s="647"/>
      <c r="D1" s="647"/>
      <c r="E1" s="647"/>
      <c r="F1" s="647"/>
    </row>
    <row r="2" spans="1:6" ht="15">
      <c r="A2" s="547" t="s">
        <v>1379</v>
      </c>
      <c r="B2" s="648" t="s">
        <v>1453</v>
      </c>
      <c r="C2" s="648"/>
      <c r="D2" s="648"/>
      <c r="E2" s="648"/>
      <c r="F2" s="548" t="s">
        <v>2</v>
      </c>
    </row>
    <row r="3" spans="1:6" ht="15">
      <c r="A3" s="549" t="s">
        <v>1372</v>
      </c>
      <c r="B3" s="649" t="s">
        <v>1434</v>
      </c>
      <c r="C3" s="649"/>
      <c r="D3" s="649"/>
      <c r="E3" s="550" t="s">
        <v>1382</v>
      </c>
      <c r="F3" s="551" t="s">
        <v>1435</v>
      </c>
    </row>
    <row r="4" spans="1:6" ht="15">
      <c r="A4" s="549" t="s">
        <v>1384</v>
      </c>
      <c r="B4" s="650">
        <v>500</v>
      </c>
      <c r="C4" s="650"/>
      <c r="D4" s="650"/>
      <c r="E4" s="650"/>
      <c r="F4" s="650"/>
    </row>
    <row r="5" spans="1:6" ht="78" customHeight="1">
      <c r="A5" s="549" t="s">
        <v>1385</v>
      </c>
      <c r="B5" s="651" t="s">
        <v>1436</v>
      </c>
      <c r="C5" s="645"/>
      <c r="D5" s="645"/>
      <c r="E5" s="645"/>
      <c r="F5" s="645"/>
    </row>
    <row r="6" spans="1:6" ht="69" customHeight="1">
      <c r="A6" s="549" t="s">
        <v>1387</v>
      </c>
      <c r="B6" s="652" t="s">
        <v>1437</v>
      </c>
      <c r="C6" s="653"/>
      <c r="D6" s="653"/>
      <c r="E6" s="653"/>
      <c r="F6" s="653"/>
    </row>
    <row r="7" spans="1:6" ht="48" customHeight="1">
      <c r="A7" s="552" t="s">
        <v>1389</v>
      </c>
      <c r="B7" s="644" t="s">
        <v>1438</v>
      </c>
      <c r="C7" s="645"/>
      <c r="D7" s="645"/>
      <c r="E7" s="645"/>
      <c r="F7" s="645"/>
    </row>
    <row r="8" spans="1:6" ht="30.75">
      <c r="A8" s="646" t="s">
        <v>1391</v>
      </c>
      <c r="B8" s="553" t="s">
        <v>1392</v>
      </c>
      <c r="C8" s="550" t="s">
        <v>1393</v>
      </c>
      <c r="D8" s="550" t="s">
        <v>1394</v>
      </c>
      <c r="E8" s="550" t="s">
        <v>1395</v>
      </c>
      <c r="F8" s="550" t="s">
        <v>1396</v>
      </c>
    </row>
    <row r="9" spans="1:6" ht="14.25">
      <c r="A9" s="646"/>
      <c r="B9" s="554" t="s">
        <v>1439</v>
      </c>
      <c r="C9" s="555">
        <v>10</v>
      </c>
      <c r="D9" s="556" t="s">
        <v>1440</v>
      </c>
      <c r="E9" s="556" t="s">
        <v>1441</v>
      </c>
      <c r="F9" s="555">
        <v>5</v>
      </c>
    </row>
    <row r="10" spans="1:6" ht="14.25">
      <c r="A10" s="646"/>
      <c r="B10" s="554" t="s">
        <v>1442</v>
      </c>
      <c r="C10" s="555">
        <v>10</v>
      </c>
      <c r="D10" s="556" t="s">
        <v>1440</v>
      </c>
      <c r="E10" s="556" t="s">
        <v>1441</v>
      </c>
      <c r="F10" s="555">
        <v>12</v>
      </c>
    </row>
    <row r="11" spans="1:6" ht="14.25">
      <c r="A11" s="646"/>
      <c r="B11" s="554" t="s">
        <v>1443</v>
      </c>
      <c r="C11" s="555">
        <v>10</v>
      </c>
      <c r="D11" s="556" t="s">
        <v>1444</v>
      </c>
      <c r="E11" s="556" t="s">
        <v>1441</v>
      </c>
      <c r="F11" s="555">
        <v>200</v>
      </c>
    </row>
    <row r="12" spans="1:6" ht="14.25">
      <c r="A12" s="646"/>
      <c r="B12" s="554" t="s">
        <v>1445</v>
      </c>
      <c r="C12" s="555">
        <v>10</v>
      </c>
      <c r="D12" s="556" t="s">
        <v>1444</v>
      </c>
      <c r="E12" s="556" t="s">
        <v>1441</v>
      </c>
      <c r="F12" s="555">
        <v>3000</v>
      </c>
    </row>
    <row r="13" spans="1:6" ht="14.25">
      <c r="A13" s="646"/>
      <c r="B13" s="557" t="s">
        <v>1446</v>
      </c>
      <c r="C13" s="555">
        <v>10</v>
      </c>
      <c r="D13" s="556" t="s">
        <v>1410</v>
      </c>
      <c r="E13" s="556" t="s">
        <v>1441</v>
      </c>
      <c r="F13" s="555">
        <v>500</v>
      </c>
    </row>
    <row r="14" spans="1:6" ht="14.25">
      <c r="A14" s="646"/>
      <c r="B14" s="554" t="s">
        <v>1447</v>
      </c>
      <c r="C14" s="555">
        <v>10</v>
      </c>
      <c r="D14" s="556" t="s">
        <v>1448</v>
      </c>
      <c r="E14" s="556" t="s">
        <v>1441</v>
      </c>
      <c r="F14" s="558">
        <v>1</v>
      </c>
    </row>
    <row r="15" spans="1:6" ht="14.25">
      <c r="A15" s="646"/>
      <c r="B15" s="554" t="s">
        <v>1449</v>
      </c>
      <c r="C15" s="555">
        <v>20</v>
      </c>
      <c r="D15" s="556" t="s">
        <v>1450</v>
      </c>
      <c r="E15" s="556" t="s">
        <v>1441</v>
      </c>
      <c r="F15" s="555">
        <v>5</v>
      </c>
    </row>
    <row r="16" spans="1:6" ht="14.25">
      <c r="A16" s="646"/>
      <c r="B16" s="559" t="s">
        <v>1451</v>
      </c>
      <c r="C16" s="560">
        <v>10</v>
      </c>
      <c r="D16" s="561" t="s">
        <v>1410</v>
      </c>
      <c r="E16" s="561" t="s">
        <v>1441</v>
      </c>
      <c r="F16" s="562">
        <v>10000</v>
      </c>
    </row>
    <row r="17" spans="1:6" ht="14.25">
      <c r="A17" s="646"/>
      <c r="B17" s="563" t="s">
        <v>1452</v>
      </c>
      <c r="C17" s="564">
        <v>10</v>
      </c>
      <c r="D17" s="565" t="s">
        <v>1448</v>
      </c>
      <c r="E17" s="565" t="s">
        <v>1441</v>
      </c>
      <c r="F17" s="566">
        <v>0.98</v>
      </c>
    </row>
  </sheetData>
  <sheetProtection/>
  <mergeCells count="8">
    <mergeCell ref="B7:F7"/>
    <mergeCell ref="A8:A17"/>
    <mergeCell ref="A1:F1"/>
    <mergeCell ref="B2:E2"/>
    <mergeCell ref="B3:D3"/>
    <mergeCell ref="B4:F4"/>
    <mergeCell ref="B5:F5"/>
    <mergeCell ref="B6: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B446"/>
  <sheetViews>
    <sheetView showZeros="0" view="pageBreakPreview" zoomScaleSheetLayoutView="100" zoomScalePageLayoutView="0" workbookViewId="0" topLeftCell="A1">
      <selection activeCell="C6" sqref="C6"/>
    </sheetView>
  </sheetViews>
  <sheetFormatPr defaultColWidth="21.50390625" defaultRowHeight="21.75" customHeight="1"/>
  <cols>
    <col min="1" max="1" width="54.50390625" style="218" customWidth="1"/>
    <col min="2" max="2" width="26.25390625" style="449" customWidth="1"/>
    <col min="3" max="16384" width="21.50390625" style="218" customWidth="1"/>
  </cols>
  <sheetData>
    <row r="1" spans="1:2" ht="21.75" customHeight="1">
      <c r="A1" s="450" t="s">
        <v>85</v>
      </c>
      <c r="B1" s="451"/>
    </row>
    <row r="2" spans="1:2" s="219" customFormat="1" ht="21.75" customHeight="1">
      <c r="A2" s="577" t="s">
        <v>86</v>
      </c>
      <c r="B2" s="577"/>
    </row>
    <row r="3" spans="1:2" s="219" customFormat="1" ht="18.75" customHeight="1">
      <c r="A3" s="452"/>
      <c r="B3" s="453" t="s">
        <v>2</v>
      </c>
    </row>
    <row r="4" spans="1:2" ht="24" customHeight="1">
      <c r="A4" s="454" t="s">
        <v>87</v>
      </c>
      <c r="B4" s="423" t="s">
        <v>33</v>
      </c>
    </row>
    <row r="5" spans="1:2" ht="19.5" customHeight="1">
      <c r="A5" s="455" t="s">
        <v>88</v>
      </c>
      <c r="B5" s="424">
        <f>SUM(B6,B98,B114,B130,B143,B168,B238,B284,B312,B323,B374,B388,B392,B396,B411,B422,B438,B441,B445)</f>
        <v>547746</v>
      </c>
    </row>
    <row r="6" spans="1:2" ht="19.5" customHeight="1">
      <c r="A6" s="437" t="s">
        <v>35</v>
      </c>
      <c r="B6" s="424">
        <f>SUM(B7+B12+B19+B25+B30+B35+B39+B41+B43+B47+B52+B55+B59+B64+B69+B74+B78+B82++B86+B96)</f>
        <v>50845</v>
      </c>
    </row>
    <row r="7" spans="1:2" ht="16.5" customHeight="1">
      <c r="A7" s="437" t="s">
        <v>89</v>
      </c>
      <c r="B7" s="424">
        <f>SUM(B8:B11)</f>
        <v>1360</v>
      </c>
    </row>
    <row r="8" spans="1:2" ht="16.5" customHeight="1">
      <c r="A8" s="438" t="s">
        <v>90</v>
      </c>
      <c r="B8" s="424">
        <v>881</v>
      </c>
    </row>
    <row r="9" spans="1:2" ht="16.5" customHeight="1">
      <c r="A9" s="438" t="s">
        <v>91</v>
      </c>
      <c r="B9" s="456">
        <v>180</v>
      </c>
    </row>
    <row r="10" spans="1:2" ht="16.5" customHeight="1">
      <c r="A10" s="438" t="s">
        <v>92</v>
      </c>
      <c r="B10" s="424">
        <v>47</v>
      </c>
    </row>
    <row r="11" spans="1:2" ht="16.5" customHeight="1">
      <c r="A11" s="438" t="s">
        <v>93</v>
      </c>
      <c r="B11" s="424">
        <v>252</v>
      </c>
    </row>
    <row r="12" spans="1:2" ht="16.5" customHeight="1">
      <c r="A12" s="437" t="s">
        <v>94</v>
      </c>
      <c r="B12" s="424">
        <f>SUM(B13:B18)</f>
        <v>1177</v>
      </c>
    </row>
    <row r="13" spans="1:2" ht="16.5" customHeight="1">
      <c r="A13" s="438" t="s">
        <v>90</v>
      </c>
      <c r="B13" s="424">
        <v>870</v>
      </c>
    </row>
    <row r="14" spans="1:2" ht="16.5" customHeight="1">
      <c r="A14" s="438" t="s">
        <v>95</v>
      </c>
      <c r="B14" s="424">
        <v>52</v>
      </c>
    </row>
    <row r="15" spans="1:2" ht="16.5" customHeight="1">
      <c r="A15" s="438" t="s">
        <v>96</v>
      </c>
      <c r="B15" s="424">
        <v>76</v>
      </c>
    </row>
    <row r="16" spans="1:2" ht="16.5" customHeight="1">
      <c r="A16" s="438" t="s">
        <v>97</v>
      </c>
      <c r="B16" s="424">
        <v>48</v>
      </c>
    </row>
    <row r="17" spans="1:2" ht="16.5" customHeight="1">
      <c r="A17" s="438" t="s">
        <v>92</v>
      </c>
      <c r="B17" s="424">
        <v>46</v>
      </c>
    </row>
    <row r="18" spans="1:2" ht="16.5" customHeight="1">
      <c r="A18" s="438" t="s">
        <v>98</v>
      </c>
      <c r="B18" s="424">
        <v>85</v>
      </c>
    </row>
    <row r="19" spans="1:2" ht="16.5" customHeight="1">
      <c r="A19" s="437" t="s">
        <v>99</v>
      </c>
      <c r="B19" s="424">
        <f>SUM(B20:B24)</f>
        <v>25513</v>
      </c>
    </row>
    <row r="20" spans="1:2" ht="16.5" customHeight="1">
      <c r="A20" s="438" t="s">
        <v>90</v>
      </c>
      <c r="B20" s="424">
        <v>17156</v>
      </c>
    </row>
    <row r="21" spans="1:2" ht="16.5" customHeight="1">
      <c r="A21" s="438" t="s">
        <v>95</v>
      </c>
      <c r="B21" s="424">
        <v>18</v>
      </c>
    </row>
    <row r="22" spans="1:2" ht="16.5" customHeight="1">
      <c r="A22" s="438" t="s">
        <v>100</v>
      </c>
      <c r="B22" s="424">
        <v>290</v>
      </c>
    </row>
    <row r="23" spans="1:2" ht="16.5" customHeight="1">
      <c r="A23" s="438" t="s">
        <v>92</v>
      </c>
      <c r="B23" s="424">
        <v>2665</v>
      </c>
    </row>
    <row r="24" spans="1:2" ht="16.5" customHeight="1">
      <c r="A24" s="438" t="s">
        <v>101</v>
      </c>
      <c r="B24" s="424">
        <v>5384</v>
      </c>
    </row>
    <row r="25" spans="1:2" ht="16.5" customHeight="1">
      <c r="A25" s="437" t="s">
        <v>102</v>
      </c>
      <c r="B25" s="424">
        <f>SUM(B26:B29)</f>
        <v>1336</v>
      </c>
    </row>
    <row r="26" spans="1:2" ht="16.5" customHeight="1">
      <c r="A26" s="438" t="s">
        <v>90</v>
      </c>
      <c r="B26" s="424">
        <v>481</v>
      </c>
    </row>
    <row r="27" spans="1:2" ht="16.5" customHeight="1">
      <c r="A27" s="438" t="s">
        <v>103</v>
      </c>
      <c r="B27" s="424">
        <v>5</v>
      </c>
    </row>
    <row r="28" spans="1:2" ht="16.5" customHeight="1">
      <c r="A28" s="438" t="s">
        <v>92</v>
      </c>
      <c r="B28" s="424">
        <v>247</v>
      </c>
    </row>
    <row r="29" spans="1:2" ht="16.5" customHeight="1">
      <c r="A29" s="438" t="s">
        <v>104</v>
      </c>
      <c r="B29" s="424">
        <v>603</v>
      </c>
    </row>
    <row r="30" spans="1:2" ht="16.5" customHeight="1">
      <c r="A30" s="437" t="s">
        <v>105</v>
      </c>
      <c r="B30" s="424">
        <f>SUM(B31:B34)</f>
        <v>613</v>
      </c>
    </row>
    <row r="31" spans="1:2" ht="16.5" customHeight="1">
      <c r="A31" s="438" t="s">
        <v>90</v>
      </c>
      <c r="B31" s="424">
        <v>341</v>
      </c>
    </row>
    <row r="32" spans="1:2" ht="16.5" customHeight="1">
      <c r="A32" s="438" t="s">
        <v>106</v>
      </c>
      <c r="B32" s="424">
        <v>42</v>
      </c>
    </row>
    <row r="33" spans="1:2" ht="16.5" customHeight="1">
      <c r="A33" s="438" t="s">
        <v>107</v>
      </c>
      <c r="B33" s="424">
        <v>28</v>
      </c>
    </row>
    <row r="34" spans="1:2" ht="16.5" customHeight="1">
      <c r="A34" s="438" t="s">
        <v>108</v>
      </c>
      <c r="B34" s="424">
        <v>202</v>
      </c>
    </row>
    <row r="35" spans="1:2" ht="16.5" customHeight="1">
      <c r="A35" s="437" t="s">
        <v>109</v>
      </c>
      <c r="B35" s="424">
        <f>SUM(B36:B38)</f>
        <v>1615</v>
      </c>
    </row>
    <row r="36" spans="1:2" ht="16.5" customHeight="1">
      <c r="A36" s="438" t="s">
        <v>90</v>
      </c>
      <c r="B36" s="424">
        <v>1236</v>
      </c>
    </row>
    <row r="37" spans="1:2" ht="16.5" customHeight="1">
      <c r="A37" s="438" t="s">
        <v>92</v>
      </c>
      <c r="B37" s="424">
        <v>49</v>
      </c>
    </row>
    <row r="38" spans="1:2" ht="16.5" customHeight="1">
      <c r="A38" s="438" t="s">
        <v>110</v>
      </c>
      <c r="B38" s="424">
        <v>330</v>
      </c>
    </row>
    <row r="39" spans="1:2" ht="16.5" customHeight="1">
      <c r="A39" s="437" t="s">
        <v>111</v>
      </c>
      <c r="B39" s="424">
        <f>SUM(B40:B40)</f>
        <v>1797</v>
      </c>
    </row>
    <row r="40" spans="1:2" ht="16.5" customHeight="1">
      <c r="A40" s="438" t="s">
        <v>112</v>
      </c>
      <c r="B40" s="424">
        <v>1797</v>
      </c>
    </row>
    <row r="41" spans="1:2" ht="16.5" customHeight="1">
      <c r="A41" s="437" t="s">
        <v>113</v>
      </c>
      <c r="B41" s="424">
        <f>SUM(B42:B42)</f>
        <v>20</v>
      </c>
    </row>
    <row r="42" spans="1:2" ht="16.5" customHeight="1">
      <c r="A42" s="438" t="s">
        <v>114</v>
      </c>
      <c r="B42" s="424">
        <v>20</v>
      </c>
    </row>
    <row r="43" spans="1:2" ht="16.5" customHeight="1">
      <c r="A43" s="437" t="s">
        <v>115</v>
      </c>
      <c r="B43" s="424">
        <f>SUM(B44:B46)</f>
        <v>3278</v>
      </c>
    </row>
    <row r="44" spans="1:2" ht="16.5" customHeight="1">
      <c r="A44" s="438" t="s">
        <v>90</v>
      </c>
      <c r="B44" s="424">
        <v>2546</v>
      </c>
    </row>
    <row r="45" spans="1:2" ht="16.5" customHeight="1">
      <c r="A45" s="438" t="s">
        <v>92</v>
      </c>
      <c r="B45" s="424">
        <v>73</v>
      </c>
    </row>
    <row r="46" spans="1:2" ht="16.5" customHeight="1">
      <c r="A46" s="438" t="s">
        <v>116</v>
      </c>
      <c r="B46" s="424">
        <v>659</v>
      </c>
    </row>
    <row r="47" spans="1:2" ht="16.5" customHeight="1">
      <c r="A47" s="437" t="s">
        <v>117</v>
      </c>
      <c r="B47" s="424">
        <f>SUM(B48:B51)</f>
        <v>1177</v>
      </c>
    </row>
    <row r="48" spans="1:2" ht="16.5" customHeight="1">
      <c r="A48" s="438" t="s">
        <v>90</v>
      </c>
      <c r="B48" s="424">
        <v>626</v>
      </c>
    </row>
    <row r="49" spans="1:2" ht="16.5" customHeight="1">
      <c r="A49" s="438" t="s">
        <v>118</v>
      </c>
      <c r="B49" s="424">
        <v>241</v>
      </c>
    </row>
    <row r="50" spans="1:2" ht="16.5" customHeight="1">
      <c r="A50" s="438" t="s">
        <v>92</v>
      </c>
      <c r="B50" s="424">
        <v>173</v>
      </c>
    </row>
    <row r="51" spans="1:2" ht="16.5" customHeight="1">
      <c r="A51" s="438" t="s">
        <v>119</v>
      </c>
      <c r="B51" s="424">
        <v>137</v>
      </c>
    </row>
    <row r="52" spans="1:2" ht="16.5" customHeight="1">
      <c r="A52" s="437" t="s">
        <v>120</v>
      </c>
      <c r="B52" s="424">
        <f>SUM(B53:B54)</f>
        <v>226</v>
      </c>
    </row>
    <row r="53" spans="1:2" ht="16.5" customHeight="1">
      <c r="A53" s="438" t="s">
        <v>90</v>
      </c>
      <c r="B53" s="424">
        <v>161</v>
      </c>
    </row>
    <row r="54" spans="1:2" ht="16.5" customHeight="1">
      <c r="A54" s="438" t="s">
        <v>121</v>
      </c>
      <c r="B54" s="424">
        <v>65</v>
      </c>
    </row>
    <row r="55" spans="1:2" ht="16.5" customHeight="1">
      <c r="A55" s="437" t="s">
        <v>122</v>
      </c>
      <c r="B55" s="424">
        <f>SUM(B56:B58)</f>
        <v>235</v>
      </c>
    </row>
    <row r="56" spans="1:2" ht="16.5" customHeight="1">
      <c r="A56" s="438" t="s">
        <v>90</v>
      </c>
      <c r="B56" s="424">
        <v>144</v>
      </c>
    </row>
    <row r="57" spans="1:2" ht="16.5" customHeight="1">
      <c r="A57" s="438" t="s">
        <v>92</v>
      </c>
      <c r="B57" s="424">
        <v>34</v>
      </c>
    </row>
    <row r="58" spans="1:2" ht="16.5" customHeight="1">
      <c r="A58" s="438" t="s">
        <v>123</v>
      </c>
      <c r="B58" s="424">
        <v>57</v>
      </c>
    </row>
    <row r="59" spans="1:2" ht="16.5" customHeight="1">
      <c r="A59" s="437" t="s">
        <v>124</v>
      </c>
      <c r="B59" s="424">
        <f>SUM(B60:B63)</f>
        <v>1598</v>
      </c>
    </row>
    <row r="60" spans="1:2" ht="16.5" customHeight="1">
      <c r="A60" s="438" t="s">
        <v>90</v>
      </c>
      <c r="B60" s="424">
        <v>402</v>
      </c>
    </row>
    <row r="61" spans="1:2" ht="16.5" customHeight="1">
      <c r="A61" s="438" t="s">
        <v>95</v>
      </c>
      <c r="B61" s="424">
        <v>113</v>
      </c>
    </row>
    <row r="62" spans="1:2" ht="16.5" customHeight="1">
      <c r="A62" s="438" t="s">
        <v>92</v>
      </c>
      <c r="B62" s="424">
        <v>107</v>
      </c>
    </row>
    <row r="63" spans="1:2" ht="16.5" customHeight="1">
      <c r="A63" s="438" t="s">
        <v>125</v>
      </c>
      <c r="B63" s="424">
        <v>976</v>
      </c>
    </row>
    <row r="64" spans="1:2" ht="16.5" customHeight="1">
      <c r="A64" s="437" t="s">
        <v>126</v>
      </c>
      <c r="B64" s="424">
        <f>SUM(B65:B68)</f>
        <v>2288</v>
      </c>
    </row>
    <row r="65" spans="1:2" ht="16.5" customHeight="1">
      <c r="A65" s="438" t="s">
        <v>90</v>
      </c>
      <c r="B65" s="424">
        <v>612</v>
      </c>
    </row>
    <row r="66" spans="1:2" ht="16.5" customHeight="1">
      <c r="A66" s="438" t="s">
        <v>95</v>
      </c>
      <c r="B66" s="424">
        <v>204</v>
      </c>
    </row>
    <row r="67" spans="1:2" ht="16.5" customHeight="1">
      <c r="A67" s="438" t="s">
        <v>92</v>
      </c>
      <c r="B67" s="424">
        <v>159</v>
      </c>
    </row>
    <row r="68" spans="1:2" ht="16.5" customHeight="1">
      <c r="A68" s="438" t="s">
        <v>127</v>
      </c>
      <c r="B68" s="424">
        <v>1313</v>
      </c>
    </row>
    <row r="69" spans="1:2" ht="16.5" customHeight="1">
      <c r="A69" s="437" t="s">
        <v>128</v>
      </c>
      <c r="B69" s="424">
        <f>SUM(B70:B73)</f>
        <v>1288</v>
      </c>
    </row>
    <row r="70" spans="1:2" ht="16.5" customHeight="1">
      <c r="A70" s="438" t="s">
        <v>90</v>
      </c>
      <c r="B70" s="424">
        <v>577</v>
      </c>
    </row>
    <row r="71" spans="1:2" ht="16.5" customHeight="1">
      <c r="A71" s="438" t="s">
        <v>95</v>
      </c>
      <c r="B71" s="424">
        <v>268</v>
      </c>
    </row>
    <row r="72" spans="1:2" ht="16.5" customHeight="1">
      <c r="A72" s="438" t="s">
        <v>92</v>
      </c>
      <c r="B72" s="424">
        <v>159</v>
      </c>
    </row>
    <row r="73" spans="1:2" ht="16.5" customHeight="1">
      <c r="A73" s="438" t="s">
        <v>129</v>
      </c>
      <c r="B73" s="424">
        <v>284</v>
      </c>
    </row>
    <row r="74" spans="1:2" ht="16.5" customHeight="1">
      <c r="A74" s="437" t="s">
        <v>130</v>
      </c>
      <c r="B74" s="424">
        <f>SUM(B75:B77)</f>
        <v>1209</v>
      </c>
    </row>
    <row r="75" spans="1:2" ht="16.5" customHeight="1">
      <c r="A75" s="438" t="s">
        <v>90</v>
      </c>
      <c r="B75" s="424">
        <v>452</v>
      </c>
    </row>
    <row r="76" spans="1:2" ht="16.5" customHeight="1">
      <c r="A76" s="438" t="s">
        <v>92</v>
      </c>
      <c r="B76" s="424">
        <v>284</v>
      </c>
    </row>
    <row r="77" spans="1:2" ht="16.5" customHeight="1">
      <c r="A77" s="438" t="s">
        <v>131</v>
      </c>
      <c r="B77" s="424">
        <v>473</v>
      </c>
    </row>
    <row r="78" spans="1:2" ht="16.5" customHeight="1">
      <c r="A78" s="437" t="s">
        <v>132</v>
      </c>
      <c r="B78" s="424">
        <f>SUM(B79:B81)</f>
        <v>445</v>
      </c>
    </row>
    <row r="79" spans="1:2" ht="16.5" customHeight="1">
      <c r="A79" s="438" t="s">
        <v>90</v>
      </c>
      <c r="B79" s="424">
        <v>236</v>
      </c>
    </row>
    <row r="80" spans="1:2" ht="16.5" customHeight="1">
      <c r="A80" s="438" t="s">
        <v>92</v>
      </c>
      <c r="B80" s="424">
        <v>87</v>
      </c>
    </row>
    <row r="81" spans="1:2" ht="16.5" customHeight="1">
      <c r="A81" s="438" t="s">
        <v>133</v>
      </c>
      <c r="B81" s="424">
        <v>122</v>
      </c>
    </row>
    <row r="82" spans="1:2" ht="16.5" customHeight="1">
      <c r="A82" s="437" t="s">
        <v>134</v>
      </c>
      <c r="B82" s="424">
        <f>SUM(B83:B85)</f>
        <v>487</v>
      </c>
    </row>
    <row r="83" spans="1:2" ht="16.5" customHeight="1">
      <c r="A83" s="438" t="s">
        <v>90</v>
      </c>
      <c r="B83" s="424">
        <v>275</v>
      </c>
    </row>
    <row r="84" spans="1:2" ht="16.5" customHeight="1">
      <c r="A84" s="438" t="s">
        <v>92</v>
      </c>
      <c r="B84" s="424">
        <v>67</v>
      </c>
    </row>
    <row r="85" spans="1:2" ht="16.5" customHeight="1">
      <c r="A85" s="438" t="s">
        <v>135</v>
      </c>
      <c r="B85" s="424">
        <v>145</v>
      </c>
    </row>
    <row r="86" spans="1:2" ht="16.5" customHeight="1">
      <c r="A86" s="437" t="s">
        <v>136</v>
      </c>
      <c r="B86" s="424">
        <f>SUM(B87:B95)</f>
        <v>2325</v>
      </c>
    </row>
    <row r="87" spans="1:2" ht="16.5" customHeight="1">
      <c r="A87" s="438" t="s">
        <v>90</v>
      </c>
      <c r="B87" s="424">
        <v>1865</v>
      </c>
    </row>
    <row r="88" spans="1:2" ht="16.5" customHeight="1">
      <c r="A88" s="438" t="s">
        <v>137</v>
      </c>
      <c r="B88" s="424">
        <v>41</v>
      </c>
    </row>
    <row r="89" spans="1:2" ht="16.5" customHeight="1">
      <c r="A89" s="438" t="s">
        <v>138</v>
      </c>
      <c r="B89" s="424">
        <v>88</v>
      </c>
    </row>
    <row r="90" spans="1:2" ht="16.5" customHeight="1">
      <c r="A90" s="438" t="s">
        <v>139</v>
      </c>
      <c r="B90" s="424">
        <v>16</v>
      </c>
    </row>
    <row r="91" spans="1:2" ht="16.5" customHeight="1">
      <c r="A91" s="438" t="s">
        <v>140</v>
      </c>
      <c r="B91" s="424">
        <v>8</v>
      </c>
    </row>
    <row r="92" spans="1:2" ht="16.5" customHeight="1">
      <c r="A92" s="438" t="s">
        <v>141</v>
      </c>
      <c r="B92" s="424">
        <v>25</v>
      </c>
    </row>
    <row r="93" spans="1:2" ht="16.5" customHeight="1">
      <c r="A93" s="438" t="s">
        <v>142</v>
      </c>
      <c r="B93" s="424">
        <v>171</v>
      </c>
    </row>
    <row r="94" spans="1:2" ht="16.5" customHeight="1">
      <c r="A94" s="438" t="s">
        <v>92</v>
      </c>
      <c r="B94" s="424">
        <v>54</v>
      </c>
    </row>
    <row r="95" spans="1:2" ht="16.5" customHeight="1">
      <c r="A95" s="438" t="s">
        <v>143</v>
      </c>
      <c r="B95" s="424">
        <v>57</v>
      </c>
    </row>
    <row r="96" spans="1:2" ht="16.5" customHeight="1">
      <c r="A96" s="437" t="s">
        <v>144</v>
      </c>
      <c r="B96" s="424">
        <f>SUM(B97:B97)</f>
        <v>2858</v>
      </c>
    </row>
    <row r="97" spans="1:2" ht="16.5" customHeight="1">
      <c r="A97" s="438" t="s">
        <v>145</v>
      </c>
      <c r="B97" s="424">
        <v>2858</v>
      </c>
    </row>
    <row r="98" spans="1:2" ht="16.5" customHeight="1">
      <c r="A98" s="437" t="s">
        <v>36</v>
      </c>
      <c r="B98" s="424">
        <f>B99+B104</f>
        <v>17950</v>
      </c>
    </row>
    <row r="99" spans="1:2" ht="16.5" customHeight="1">
      <c r="A99" s="437" t="s">
        <v>146</v>
      </c>
      <c r="B99" s="424">
        <f>SUM(B100:B103)</f>
        <v>16488</v>
      </c>
    </row>
    <row r="100" spans="1:2" ht="16.5" customHeight="1">
      <c r="A100" s="438" t="s">
        <v>90</v>
      </c>
      <c r="B100" s="424">
        <v>10210</v>
      </c>
    </row>
    <row r="101" spans="1:2" ht="16.5" customHeight="1">
      <c r="A101" s="438" t="s">
        <v>95</v>
      </c>
      <c r="B101" s="424">
        <v>255</v>
      </c>
    </row>
    <row r="102" spans="1:2" ht="16.5" customHeight="1">
      <c r="A102" s="438" t="s">
        <v>147</v>
      </c>
      <c r="B102" s="424">
        <v>1219</v>
      </c>
    </row>
    <row r="103" spans="1:2" ht="16.5" customHeight="1">
      <c r="A103" s="438" t="s">
        <v>148</v>
      </c>
      <c r="B103" s="424">
        <v>4804</v>
      </c>
    </row>
    <row r="104" spans="1:2" ht="16.5" customHeight="1">
      <c r="A104" s="437" t="s">
        <v>149</v>
      </c>
      <c r="B104" s="424">
        <f>SUM(B105:B113)</f>
        <v>1462</v>
      </c>
    </row>
    <row r="105" spans="1:2" ht="16.5" customHeight="1">
      <c r="A105" s="438" t="s">
        <v>90</v>
      </c>
      <c r="B105" s="424">
        <v>941</v>
      </c>
    </row>
    <row r="106" spans="1:2" ht="16.5" customHeight="1">
      <c r="A106" s="438" t="s">
        <v>95</v>
      </c>
      <c r="B106" s="424">
        <v>65</v>
      </c>
    </row>
    <row r="107" spans="1:2" ht="16.5" customHeight="1">
      <c r="A107" s="438" t="s">
        <v>150</v>
      </c>
      <c r="B107" s="424">
        <v>43</v>
      </c>
    </row>
    <row r="108" spans="1:2" ht="16.5" customHeight="1">
      <c r="A108" s="438" t="s">
        <v>151</v>
      </c>
      <c r="B108" s="424">
        <v>22</v>
      </c>
    </row>
    <row r="109" spans="1:2" ht="16.5" customHeight="1">
      <c r="A109" s="438" t="s">
        <v>152</v>
      </c>
      <c r="B109" s="424">
        <v>53</v>
      </c>
    </row>
    <row r="110" spans="1:2" ht="16.5" customHeight="1">
      <c r="A110" s="438" t="s">
        <v>153</v>
      </c>
      <c r="B110" s="424">
        <v>227</v>
      </c>
    </row>
    <row r="111" spans="1:2" ht="16.5" customHeight="1">
      <c r="A111" s="438" t="s">
        <v>154</v>
      </c>
      <c r="B111" s="424">
        <v>21</v>
      </c>
    </row>
    <row r="112" spans="1:2" ht="16.5" customHeight="1">
      <c r="A112" s="438" t="s">
        <v>92</v>
      </c>
      <c r="B112" s="424">
        <v>82</v>
      </c>
    </row>
    <row r="113" spans="1:2" ht="16.5" customHeight="1">
      <c r="A113" s="438" t="s">
        <v>155</v>
      </c>
      <c r="B113" s="424">
        <v>8</v>
      </c>
    </row>
    <row r="114" spans="1:2" ht="16.5" customHeight="1">
      <c r="A114" s="437" t="s">
        <v>37</v>
      </c>
      <c r="B114" s="424">
        <f>SUM(B115,B118,B124,B126,B128)</f>
        <v>108759</v>
      </c>
    </row>
    <row r="115" spans="1:2" ht="16.5" customHeight="1">
      <c r="A115" s="437" t="s">
        <v>156</v>
      </c>
      <c r="B115" s="424">
        <f>SUM(B116:B117)</f>
        <v>1947</v>
      </c>
    </row>
    <row r="116" spans="1:2" ht="16.5" customHeight="1">
      <c r="A116" s="438" t="s">
        <v>90</v>
      </c>
      <c r="B116" s="424">
        <v>728</v>
      </c>
    </row>
    <row r="117" spans="1:2" ht="16.5" customHeight="1">
      <c r="A117" s="438" t="s">
        <v>157</v>
      </c>
      <c r="B117" s="424">
        <v>1219</v>
      </c>
    </row>
    <row r="118" spans="1:2" ht="16.5" customHeight="1">
      <c r="A118" s="437" t="s">
        <v>158</v>
      </c>
      <c r="B118" s="424">
        <f>SUM(B119:B123)</f>
        <v>99806</v>
      </c>
    </row>
    <row r="119" spans="1:2" ht="16.5" customHeight="1">
      <c r="A119" s="438" t="s">
        <v>159</v>
      </c>
      <c r="B119" s="424">
        <v>6857</v>
      </c>
    </row>
    <row r="120" spans="1:2" ht="16.5" customHeight="1">
      <c r="A120" s="438" t="s">
        <v>160</v>
      </c>
      <c r="B120" s="424">
        <v>48104</v>
      </c>
    </row>
    <row r="121" spans="1:2" ht="16.5" customHeight="1">
      <c r="A121" s="438" t="s">
        <v>161</v>
      </c>
      <c r="B121" s="424">
        <v>28966</v>
      </c>
    </row>
    <row r="122" spans="1:2" ht="16.5" customHeight="1">
      <c r="A122" s="438" t="s">
        <v>162</v>
      </c>
      <c r="B122" s="424">
        <v>15874</v>
      </c>
    </row>
    <row r="123" spans="1:2" ht="16.5" customHeight="1">
      <c r="A123" s="438" t="s">
        <v>163</v>
      </c>
      <c r="B123" s="424">
        <v>5</v>
      </c>
    </row>
    <row r="124" spans="1:2" ht="16.5" customHeight="1">
      <c r="A124" s="437" t="s">
        <v>164</v>
      </c>
      <c r="B124" s="424">
        <f>SUM(B125:B125)</f>
        <v>5690</v>
      </c>
    </row>
    <row r="125" spans="1:2" ht="16.5" customHeight="1">
      <c r="A125" s="438" t="s">
        <v>165</v>
      </c>
      <c r="B125" s="424">
        <v>5690</v>
      </c>
    </row>
    <row r="126" spans="1:2" ht="16.5" customHeight="1">
      <c r="A126" s="437" t="s">
        <v>166</v>
      </c>
      <c r="B126" s="424">
        <f>SUM(B127:B127)</f>
        <v>720</v>
      </c>
    </row>
    <row r="127" spans="1:2" ht="16.5" customHeight="1">
      <c r="A127" s="438" t="s">
        <v>167</v>
      </c>
      <c r="B127" s="424">
        <v>720</v>
      </c>
    </row>
    <row r="128" spans="1:2" ht="16.5" customHeight="1">
      <c r="A128" s="437" t="s">
        <v>168</v>
      </c>
      <c r="B128" s="424">
        <f>SUM(B129:B129)</f>
        <v>596</v>
      </c>
    </row>
    <row r="129" spans="1:2" ht="16.5" customHeight="1">
      <c r="A129" s="438" t="s">
        <v>169</v>
      </c>
      <c r="B129" s="424">
        <v>596</v>
      </c>
    </row>
    <row r="130" spans="1:2" ht="16.5" customHeight="1">
      <c r="A130" s="437" t="s">
        <v>38</v>
      </c>
      <c r="B130" s="424">
        <f>SUM(B131,B134,B137,B141)</f>
        <v>1132</v>
      </c>
    </row>
    <row r="131" spans="1:2" ht="16.5" customHeight="1">
      <c r="A131" s="437" t="s">
        <v>170</v>
      </c>
      <c r="B131" s="424">
        <f>SUM(B132:B133)</f>
        <v>305</v>
      </c>
    </row>
    <row r="132" spans="1:2" ht="16.5" customHeight="1">
      <c r="A132" s="438" t="s">
        <v>90</v>
      </c>
      <c r="B132" s="424">
        <v>119</v>
      </c>
    </row>
    <row r="133" spans="1:2" ht="16.5" customHeight="1">
      <c r="A133" s="438" t="s">
        <v>171</v>
      </c>
      <c r="B133" s="424">
        <v>186</v>
      </c>
    </row>
    <row r="134" spans="1:2" ht="16.5" customHeight="1">
      <c r="A134" s="437" t="s">
        <v>172</v>
      </c>
      <c r="B134" s="424">
        <f>SUM(B135:B136)</f>
        <v>196</v>
      </c>
    </row>
    <row r="135" spans="1:2" ht="16.5" customHeight="1">
      <c r="A135" s="438" t="s">
        <v>173</v>
      </c>
      <c r="B135" s="424">
        <v>113</v>
      </c>
    </row>
    <row r="136" spans="1:2" ht="16.5" customHeight="1">
      <c r="A136" s="438" t="s">
        <v>174</v>
      </c>
      <c r="B136" s="424">
        <v>83</v>
      </c>
    </row>
    <row r="137" spans="1:2" ht="16.5" customHeight="1">
      <c r="A137" s="437" t="s">
        <v>175</v>
      </c>
      <c r="B137" s="424">
        <f>SUM(B138:B140)</f>
        <v>195</v>
      </c>
    </row>
    <row r="138" spans="1:2" ht="16.5" customHeight="1">
      <c r="A138" s="438" t="s">
        <v>176</v>
      </c>
      <c r="B138" s="424">
        <v>143</v>
      </c>
    </row>
    <row r="139" spans="1:2" ht="16.5" customHeight="1">
      <c r="A139" s="438" t="s">
        <v>177</v>
      </c>
      <c r="B139" s="424">
        <v>10</v>
      </c>
    </row>
    <row r="140" spans="1:2" ht="21.75" customHeight="1">
      <c r="A140" s="438" t="s">
        <v>178</v>
      </c>
      <c r="B140" s="424">
        <v>42</v>
      </c>
    </row>
    <row r="141" spans="1:2" ht="21.75" customHeight="1">
      <c r="A141" s="437" t="s">
        <v>179</v>
      </c>
      <c r="B141" s="424">
        <f>SUM(B142:B142)</f>
        <v>436</v>
      </c>
    </row>
    <row r="142" spans="1:2" ht="21.75" customHeight="1">
      <c r="A142" s="438" t="s">
        <v>180</v>
      </c>
      <c r="B142" s="424">
        <v>436</v>
      </c>
    </row>
    <row r="143" spans="1:2" ht="21.75" customHeight="1">
      <c r="A143" s="437" t="s">
        <v>39</v>
      </c>
      <c r="B143" s="424">
        <f>SUM(B144,B152,B156,B159,B162,B165)</f>
        <v>5625</v>
      </c>
    </row>
    <row r="144" spans="1:2" ht="21.75" customHeight="1">
      <c r="A144" s="437" t="s">
        <v>181</v>
      </c>
      <c r="B144" s="424">
        <f>SUM(B145:B151)</f>
        <v>3356</v>
      </c>
    </row>
    <row r="145" spans="1:2" ht="21.75" customHeight="1">
      <c r="A145" s="438" t="s">
        <v>90</v>
      </c>
      <c r="B145" s="424">
        <v>346</v>
      </c>
    </row>
    <row r="146" spans="1:2" ht="21.75" customHeight="1">
      <c r="A146" s="438" t="s">
        <v>182</v>
      </c>
      <c r="B146" s="424">
        <v>105</v>
      </c>
    </row>
    <row r="147" spans="1:2" ht="21.75" customHeight="1">
      <c r="A147" s="438" t="s">
        <v>183</v>
      </c>
      <c r="B147" s="424">
        <v>137</v>
      </c>
    </row>
    <row r="148" spans="1:2" ht="21.75" customHeight="1">
      <c r="A148" s="438" t="s">
        <v>184</v>
      </c>
      <c r="B148" s="424">
        <v>1344</v>
      </c>
    </row>
    <row r="149" spans="1:2" ht="21.75" customHeight="1">
      <c r="A149" s="438" t="s">
        <v>185</v>
      </c>
      <c r="B149" s="424">
        <v>8</v>
      </c>
    </row>
    <row r="150" spans="1:2" ht="21.75" customHeight="1">
      <c r="A150" s="438" t="s">
        <v>186</v>
      </c>
      <c r="B150" s="424">
        <v>502</v>
      </c>
    </row>
    <row r="151" spans="1:2" ht="21.75" customHeight="1">
      <c r="A151" s="438" t="s">
        <v>187</v>
      </c>
      <c r="B151" s="424">
        <v>914</v>
      </c>
    </row>
    <row r="152" spans="1:2" ht="21.75" customHeight="1">
      <c r="A152" s="437" t="s">
        <v>188</v>
      </c>
      <c r="B152" s="424">
        <f>SUM(B153:B155)</f>
        <v>708</v>
      </c>
    </row>
    <row r="153" spans="1:2" ht="21.75" customHeight="1">
      <c r="A153" s="438" t="s">
        <v>189</v>
      </c>
      <c r="B153" s="424">
        <v>237</v>
      </c>
    </row>
    <row r="154" spans="1:2" ht="21.75" customHeight="1">
      <c r="A154" s="438" t="s">
        <v>190</v>
      </c>
      <c r="B154" s="424">
        <v>245</v>
      </c>
    </row>
    <row r="155" spans="1:2" ht="21.75" customHeight="1">
      <c r="A155" s="438" t="s">
        <v>191</v>
      </c>
      <c r="B155" s="424">
        <v>226</v>
      </c>
    </row>
    <row r="156" spans="1:2" ht="21.75" customHeight="1">
      <c r="A156" s="437" t="s">
        <v>192</v>
      </c>
      <c r="B156" s="424">
        <f>SUM(B157:B158)</f>
        <v>191</v>
      </c>
    </row>
    <row r="157" spans="1:2" ht="21.75" customHeight="1">
      <c r="A157" s="438" t="s">
        <v>193</v>
      </c>
      <c r="B157" s="424">
        <v>111</v>
      </c>
    </row>
    <row r="158" spans="1:2" ht="21.75" customHeight="1">
      <c r="A158" s="438" t="s">
        <v>194</v>
      </c>
      <c r="B158" s="424">
        <v>80</v>
      </c>
    </row>
    <row r="159" spans="1:2" ht="21.75" customHeight="1">
      <c r="A159" s="457" t="s">
        <v>195</v>
      </c>
      <c r="B159" s="424">
        <f>SUM(B160:B161)</f>
        <v>67</v>
      </c>
    </row>
    <row r="160" spans="1:2" ht="21.75" customHeight="1">
      <c r="A160" s="458" t="s">
        <v>196</v>
      </c>
      <c r="B160" s="424">
        <v>49</v>
      </c>
    </row>
    <row r="161" spans="1:2" ht="21.75" customHeight="1">
      <c r="A161" s="458" t="s">
        <v>197</v>
      </c>
      <c r="B161" s="424">
        <v>18</v>
      </c>
    </row>
    <row r="162" spans="1:2" ht="21.75" customHeight="1">
      <c r="A162" s="457" t="s">
        <v>198</v>
      </c>
      <c r="B162" s="424">
        <f>SUM(B163:B164)</f>
        <v>1189</v>
      </c>
    </row>
    <row r="163" spans="1:2" ht="21.75" customHeight="1">
      <c r="A163" s="458" t="s">
        <v>199</v>
      </c>
      <c r="B163" s="424">
        <v>1082</v>
      </c>
    </row>
    <row r="164" spans="1:2" ht="21.75" customHeight="1">
      <c r="A164" s="458" t="s">
        <v>200</v>
      </c>
      <c r="B164" s="424">
        <v>107</v>
      </c>
    </row>
    <row r="165" spans="1:2" ht="21.75" customHeight="1">
      <c r="A165" s="437" t="s">
        <v>201</v>
      </c>
      <c r="B165" s="424">
        <f>SUM(B166:B167)</f>
        <v>114</v>
      </c>
    </row>
    <row r="166" spans="1:2" ht="21.75" customHeight="1">
      <c r="A166" s="438" t="s">
        <v>202</v>
      </c>
      <c r="B166" s="424">
        <v>59</v>
      </c>
    </row>
    <row r="167" spans="1:2" ht="21.75" customHeight="1">
      <c r="A167" s="438" t="s">
        <v>203</v>
      </c>
      <c r="B167" s="424">
        <v>55</v>
      </c>
    </row>
    <row r="168" spans="1:2" ht="21.75" customHeight="1">
      <c r="A168" s="437" t="s">
        <v>40</v>
      </c>
      <c r="B168" s="424">
        <f>SUM(B169,B174,B179,B185,B188,B197,B203,B210,B217,B219,B222,B225,,B228,B231,B236)</f>
        <v>83938</v>
      </c>
    </row>
    <row r="169" spans="1:2" ht="21.75" customHeight="1">
      <c r="A169" s="437" t="s">
        <v>204</v>
      </c>
      <c r="B169" s="424">
        <f>SUM(B170:B173)</f>
        <v>1790</v>
      </c>
    </row>
    <row r="170" spans="1:2" ht="21.75" customHeight="1">
      <c r="A170" s="438" t="s">
        <v>90</v>
      </c>
      <c r="B170" s="424">
        <v>844</v>
      </c>
    </row>
    <row r="171" spans="1:2" ht="21.75" customHeight="1">
      <c r="A171" s="438" t="s">
        <v>205</v>
      </c>
      <c r="B171" s="424">
        <v>546</v>
      </c>
    </row>
    <row r="172" spans="1:2" ht="21.75" customHeight="1">
      <c r="A172" s="438" t="s">
        <v>206</v>
      </c>
      <c r="B172" s="424">
        <v>24</v>
      </c>
    </row>
    <row r="173" spans="1:2" ht="21.75" customHeight="1">
      <c r="A173" s="438" t="s">
        <v>207</v>
      </c>
      <c r="B173" s="424">
        <v>376</v>
      </c>
    </row>
    <row r="174" spans="1:2" ht="21.75" customHeight="1">
      <c r="A174" s="437" t="s">
        <v>208</v>
      </c>
      <c r="B174" s="424">
        <f>SUM(B175:B178)</f>
        <v>1517</v>
      </c>
    </row>
    <row r="175" spans="1:2" ht="21.75" customHeight="1">
      <c r="A175" s="438" t="s">
        <v>90</v>
      </c>
      <c r="B175" s="424">
        <v>355</v>
      </c>
    </row>
    <row r="176" spans="1:2" ht="21.75" customHeight="1">
      <c r="A176" s="438" t="s">
        <v>209</v>
      </c>
      <c r="B176" s="424">
        <v>1</v>
      </c>
    </row>
    <row r="177" spans="1:2" ht="21.75" customHeight="1">
      <c r="A177" s="438" t="s">
        <v>210</v>
      </c>
      <c r="B177" s="424">
        <v>868</v>
      </c>
    </row>
    <row r="178" spans="1:2" ht="21.75" customHeight="1">
      <c r="A178" s="438" t="s">
        <v>211</v>
      </c>
      <c r="B178" s="424">
        <v>293</v>
      </c>
    </row>
    <row r="179" spans="1:2" ht="21.75" customHeight="1">
      <c r="A179" s="437" t="s">
        <v>212</v>
      </c>
      <c r="B179" s="424">
        <f>SUM(B180:B184)</f>
        <v>35292</v>
      </c>
    </row>
    <row r="180" spans="1:2" ht="21.75" customHeight="1">
      <c r="A180" s="438" t="s">
        <v>213</v>
      </c>
      <c r="B180" s="424">
        <v>72</v>
      </c>
    </row>
    <row r="181" spans="1:2" ht="21.75" customHeight="1">
      <c r="A181" s="438" t="s">
        <v>214</v>
      </c>
      <c r="B181" s="424">
        <v>32</v>
      </c>
    </row>
    <row r="182" spans="1:2" ht="21.75" customHeight="1">
      <c r="A182" s="438" t="s">
        <v>215</v>
      </c>
      <c r="B182" s="424">
        <v>13663</v>
      </c>
    </row>
    <row r="183" spans="1:2" ht="21.75" customHeight="1">
      <c r="A183" s="438" t="s">
        <v>216</v>
      </c>
      <c r="B183" s="424">
        <v>8463</v>
      </c>
    </row>
    <row r="184" spans="1:2" ht="21.75" customHeight="1">
      <c r="A184" s="438" t="s">
        <v>217</v>
      </c>
      <c r="B184" s="424">
        <v>13062</v>
      </c>
    </row>
    <row r="185" spans="1:2" ht="21.75" customHeight="1">
      <c r="A185" s="437" t="s">
        <v>218</v>
      </c>
      <c r="B185" s="424">
        <f>SUM(B186:B187)</f>
        <v>6272</v>
      </c>
    </row>
    <row r="186" spans="1:2" ht="21.75" customHeight="1">
      <c r="A186" s="438" t="s">
        <v>219</v>
      </c>
      <c r="B186" s="424">
        <v>2855</v>
      </c>
    </row>
    <row r="187" spans="1:2" ht="21.75" customHeight="1">
      <c r="A187" s="438" t="s">
        <v>220</v>
      </c>
      <c r="B187" s="424">
        <v>3417</v>
      </c>
    </row>
    <row r="188" spans="1:2" ht="21.75" customHeight="1">
      <c r="A188" s="437" t="s">
        <v>221</v>
      </c>
      <c r="B188" s="424">
        <f>SUM(B189:B196)</f>
        <v>4985</v>
      </c>
    </row>
    <row r="189" spans="1:2" ht="21.75" customHeight="1">
      <c r="A189" s="438" t="s">
        <v>222</v>
      </c>
      <c r="B189" s="424">
        <v>1575</v>
      </c>
    </row>
    <row r="190" spans="1:2" ht="21.75" customHeight="1">
      <c r="A190" s="438" t="s">
        <v>223</v>
      </c>
      <c r="B190" s="424">
        <v>631</v>
      </c>
    </row>
    <row r="191" spans="1:2" ht="21.75" customHeight="1">
      <c r="A191" s="438" t="s">
        <v>224</v>
      </c>
      <c r="B191" s="424">
        <v>1921</v>
      </c>
    </row>
    <row r="192" spans="1:2" ht="21.75" customHeight="1">
      <c r="A192" s="438" t="s">
        <v>225</v>
      </c>
      <c r="B192" s="424">
        <v>416</v>
      </c>
    </row>
    <row r="193" spans="1:2" ht="21.75" customHeight="1">
      <c r="A193" s="438" t="s">
        <v>226</v>
      </c>
      <c r="B193" s="424">
        <v>201</v>
      </c>
    </row>
    <row r="194" spans="1:2" ht="21.75" customHeight="1">
      <c r="A194" s="438" t="s">
        <v>227</v>
      </c>
      <c r="B194" s="424">
        <v>16</v>
      </c>
    </row>
    <row r="195" spans="1:2" ht="21.75" customHeight="1">
      <c r="A195" s="438" t="s">
        <v>228</v>
      </c>
      <c r="B195" s="424">
        <v>15</v>
      </c>
    </row>
    <row r="196" spans="1:2" ht="21.75" customHeight="1">
      <c r="A196" s="438" t="s">
        <v>229</v>
      </c>
      <c r="B196" s="424">
        <v>210</v>
      </c>
    </row>
    <row r="197" spans="1:2" ht="21.75" customHeight="1">
      <c r="A197" s="437" t="s">
        <v>230</v>
      </c>
      <c r="B197" s="424">
        <f>SUM(B198:B202)</f>
        <v>849</v>
      </c>
    </row>
    <row r="198" spans="1:2" ht="21.75" customHeight="1">
      <c r="A198" s="438" t="s">
        <v>231</v>
      </c>
      <c r="B198" s="424">
        <v>612</v>
      </c>
    </row>
    <row r="199" spans="1:2" ht="21.75" customHeight="1">
      <c r="A199" s="438" t="s">
        <v>232</v>
      </c>
      <c r="B199" s="424">
        <v>122</v>
      </c>
    </row>
    <row r="200" spans="1:2" ht="21.75" customHeight="1">
      <c r="A200" s="438" t="s">
        <v>233</v>
      </c>
      <c r="B200" s="424">
        <v>8</v>
      </c>
    </row>
    <row r="201" spans="1:2" ht="21.75" customHeight="1">
      <c r="A201" s="438" t="s">
        <v>234</v>
      </c>
      <c r="B201" s="424">
        <v>87</v>
      </c>
    </row>
    <row r="202" spans="1:2" ht="21.75" customHeight="1">
      <c r="A202" s="438" t="s">
        <v>235</v>
      </c>
      <c r="B202" s="424">
        <v>20</v>
      </c>
    </row>
    <row r="203" spans="1:2" ht="21.75" customHeight="1">
      <c r="A203" s="437" t="s">
        <v>236</v>
      </c>
      <c r="B203" s="424">
        <f>SUM(B204:B209)</f>
        <v>4408</v>
      </c>
    </row>
    <row r="204" spans="1:2" ht="21.75" customHeight="1">
      <c r="A204" s="438" t="s">
        <v>237</v>
      </c>
      <c r="B204" s="424">
        <v>359</v>
      </c>
    </row>
    <row r="205" spans="1:2" ht="21.75" customHeight="1">
      <c r="A205" s="438" t="s">
        <v>238</v>
      </c>
      <c r="B205" s="424">
        <v>956</v>
      </c>
    </row>
    <row r="206" spans="1:2" ht="21.75" customHeight="1">
      <c r="A206" s="438" t="s">
        <v>239</v>
      </c>
      <c r="B206" s="424">
        <v>70</v>
      </c>
    </row>
    <row r="207" spans="1:2" ht="21.75" customHeight="1">
      <c r="A207" s="438" t="s">
        <v>240</v>
      </c>
      <c r="B207" s="424">
        <v>170</v>
      </c>
    </row>
    <row r="208" spans="1:2" ht="21.75" customHeight="1">
      <c r="A208" s="438" t="s">
        <v>241</v>
      </c>
      <c r="B208" s="424">
        <v>174</v>
      </c>
    </row>
    <row r="209" spans="1:2" ht="21.75" customHeight="1">
      <c r="A209" s="438" t="s">
        <v>242</v>
      </c>
      <c r="B209" s="424">
        <v>2679</v>
      </c>
    </row>
    <row r="210" spans="1:2" ht="21.75" customHeight="1">
      <c r="A210" s="437" t="s">
        <v>243</v>
      </c>
      <c r="B210" s="424">
        <f>SUM(B211:B216)</f>
        <v>2027</v>
      </c>
    </row>
    <row r="211" spans="1:2" ht="21.75" customHeight="1">
      <c r="A211" s="438" t="s">
        <v>90</v>
      </c>
      <c r="B211" s="424">
        <v>146</v>
      </c>
    </row>
    <row r="212" spans="1:2" ht="21.75" customHeight="1">
      <c r="A212" s="438" t="s">
        <v>244</v>
      </c>
      <c r="B212" s="424">
        <v>234</v>
      </c>
    </row>
    <row r="213" spans="1:2" ht="21.75" customHeight="1">
      <c r="A213" s="438" t="s">
        <v>245</v>
      </c>
      <c r="B213" s="424">
        <v>317</v>
      </c>
    </row>
    <row r="214" spans="1:2" ht="21.75" customHeight="1">
      <c r="A214" s="438" t="s">
        <v>246</v>
      </c>
      <c r="B214" s="424">
        <v>3</v>
      </c>
    </row>
    <row r="215" spans="1:2" ht="21.75" customHeight="1">
      <c r="A215" s="438" t="s">
        <v>247</v>
      </c>
      <c r="B215" s="424">
        <v>1011</v>
      </c>
    </row>
    <row r="216" spans="1:2" ht="21.75" customHeight="1">
      <c r="A216" s="438" t="s">
        <v>248</v>
      </c>
      <c r="B216" s="424">
        <v>316</v>
      </c>
    </row>
    <row r="217" spans="1:2" ht="21.75" customHeight="1">
      <c r="A217" s="437" t="s">
        <v>249</v>
      </c>
      <c r="B217" s="424">
        <f>SUM(B218:B218)</f>
        <v>36</v>
      </c>
    </row>
    <row r="218" spans="1:2" ht="21.75" customHeight="1">
      <c r="A218" s="438" t="s">
        <v>250</v>
      </c>
      <c r="B218" s="424">
        <v>36</v>
      </c>
    </row>
    <row r="219" spans="1:2" ht="21.75" customHeight="1">
      <c r="A219" s="437" t="s">
        <v>251</v>
      </c>
      <c r="B219" s="424">
        <f>SUM(B220:B221)</f>
        <v>17522</v>
      </c>
    </row>
    <row r="220" spans="1:2" ht="21.75" customHeight="1">
      <c r="A220" s="438" t="s">
        <v>252</v>
      </c>
      <c r="B220" s="424">
        <v>5461</v>
      </c>
    </row>
    <row r="221" spans="1:2" ht="21.75" customHeight="1">
      <c r="A221" s="438" t="s">
        <v>253</v>
      </c>
      <c r="B221" s="424">
        <v>12061</v>
      </c>
    </row>
    <row r="222" spans="1:2" ht="21.75" customHeight="1">
      <c r="A222" s="437" t="s">
        <v>254</v>
      </c>
      <c r="B222" s="424">
        <f>SUM(B223:B224)</f>
        <v>522</v>
      </c>
    </row>
    <row r="223" spans="1:2" ht="21.75" customHeight="1">
      <c r="A223" s="438" t="s">
        <v>255</v>
      </c>
      <c r="B223" s="424">
        <v>508</v>
      </c>
    </row>
    <row r="224" spans="1:2" ht="21.75" customHeight="1">
      <c r="A224" s="438" t="s">
        <v>256</v>
      </c>
      <c r="B224" s="424">
        <v>14</v>
      </c>
    </row>
    <row r="225" spans="1:2" ht="21.75" customHeight="1">
      <c r="A225" s="437" t="s">
        <v>257</v>
      </c>
      <c r="B225" s="424">
        <f>SUM(B226:B227)</f>
        <v>4712</v>
      </c>
    </row>
    <row r="226" spans="1:2" ht="21.75" customHeight="1">
      <c r="A226" s="438" t="s">
        <v>258</v>
      </c>
      <c r="B226" s="424">
        <v>2138</v>
      </c>
    </row>
    <row r="227" spans="1:2" ht="21.75" customHeight="1">
      <c r="A227" s="438" t="s">
        <v>259</v>
      </c>
      <c r="B227" s="424">
        <v>2574</v>
      </c>
    </row>
    <row r="228" spans="1:2" ht="21.75" customHeight="1">
      <c r="A228" s="437" t="s">
        <v>260</v>
      </c>
      <c r="B228" s="424">
        <f>SUM(B229:B230)</f>
        <v>475</v>
      </c>
    </row>
    <row r="229" spans="1:2" ht="21.75" customHeight="1">
      <c r="A229" s="438" t="s">
        <v>261</v>
      </c>
      <c r="B229" s="424">
        <v>266</v>
      </c>
    </row>
    <row r="230" spans="1:2" ht="21.75" customHeight="1">
      <c r="A230" s="438" t="s">
        <v>262</v>
      </c>
      <c r="B230" s="424">
        <v>209</v>
      </c>
    </row>
    <row r="231" spans="1:2" ht="21.75" customHeight="1">
      <c r="A231" s="437" t="s">
        <v>263</v>
      </c>
      <c r="B231" s="424">
        <f>SUM(B232:B235)</f>
        <v>1338</v>
      </c>
    </row>
    <row r="232" spans="1:2" ht="21.75" customHeight="1">
      <c r="A232" s="438" t="s">
        <v>90</v>
      </c>
      <c r="B232" s="424">
        <v>172</v>
      </c>
    </row>
    <row r="233" spans="1:2" ht="21.75" customHeight="1">
      <c r="A233" s="438" t="s">
        <v>264</v>
      </c>
      <c r="B233" s="424">
        <v>74</v>
      </c>
    </row>
    <row r="234" spans="1:2" ht="21.75" customHeight="1">
      <c r="A234" s="438" t="s">
        <v>92</v>
      </c>
      <c r="B234" s="424">
        <v>946</v>
      </c>
    </row>
    <row r="235" spans="1:2" ht="21.75" customHeight="1">
      <c r="A235" s="438" t="s">
        <v>265</v>
      </c>
      <c r="B235" s="424">
        <v>146</v>
      </c>
    </row>
    <row r="236" spans="1:2" ht="21.75" customHeight="1">
      <c r="A236" s="437" t="s">
        <v>266</v>
      </c>
      <c r="B236" s="424">
        <f>B237</f>
        <v>2193</v>
      </c>
    </row>
    <row r="237" spans="1:2" ht="21.75" customHeight="1">
      <c r="A237" s="438" t="s">
        <v>267</v>
      </c>
      <c r="B237" s="424">
        <v>2193</v>
      </c>
    </row>
    <row r="238" spans="1:2" ht="21.75" customHeight="1">
      <c r="A238" s="437" t="s">
        <v>41</v>
      </c>
      <c r="B238" s="424">
        <f>SUM(B239,B242,B247,B251,B259,B261,B264,B268,B270,B273,B276,B280,B282)</f>
        <v>40864</v>
      </c>
    </row>
    <row r="239" spans="1:2" ht="21.75" customHeight="1">
      <c r="A239" s="437" t="s">
        <v>268</v>
      </c>
      <c r="B239" s="424">
        <f>SUM(B240:B241)</f>
        <v>631</v>
      </c>
    </row>
    <row r="240" spans="1:2" ht="21.75" customHeight="1">
      <c r="A240" s="438" t="s">
        <v>90</v>
      </c>
      <c r="B240" s="424">
        <v>323</v>
      </c>
    </row>
    <row r="241" spans="1:2" ht="21.75" customHeight="1">
      <c r="A241" s="438" t="s">
        <v>269</v>
      </c>
      <c r="B241" s="424">
        <v>308</v>
      </c>
    </row>
    <row r="242" spans="1:2" ht="21.75" customHeight="1">
      <c r="A242" s="437" t="s">
        <v>270</v>
      </c>
      <c r="B242" s="424">
        <f>SUM(B243:B246)</f>
        <v>637</v>
      </c>
    </row>
    <row r="243" spans="1:2" ht="21.75" customHeight="1">
      <c r="A243" s="438" t="s">
        <v>271</v>
      </c>
      <c r="B243" s="459">
        <v>285</v>
      </c>
    </row>
    <row r="244" spans="1:2" ht="21.75" customHeight="1">
      <c r="A244" s="438" t="s">
        <v>272</v>
      </c>
      <c r="B244" s="424">
        <v>95</v>
      </c>
    </row>
    <row r="245" spans="1:2" ht="21.75" customHeight="1">
      <c r="A245" s="438" t="s">
        <v>273</v>
      </c>
      <c r="B245" s="424">
        <v>10</v>
      </c>
    </row>
    <row r="246" spans="1:2" ht="21.75" customHeight="1">
      <c r="A246" s="438" t="s">
        <v>274</v>
      </c>
      <c r="B246" s="424">
        <v>247</v>
      </c>
    </row>
    <row r="247" spans="1:2" ht="21.75" customHeight="1">
      <c r="A247" s="437" t="s">
        <v>275</v>
      </c>
      <c r="B247" s="424">
        <f>SUM(B248:B250)</f>
        <v>7011</v>
      </c>
    </row>
    <row r="248" spans="1:2" ht="21.75" customHeight="1">
      <c r="A248" s="438" t="s">
        <v>276</v>
      </c>
      <c r="B248" s="424">
        <v>413</v>
      </c>
    </row>
    <row r="249" spans="1:2" ht="21.75" customHeight="1">
      <c r="A249" s="438" t="s">
        <v>277</v>
      </c>
      <c r="B249" s="424">
        <v>5941</v>
      </c>
    </row>
    <row r="250" spans="1:2" ht="21.75" customHeight="1">
      <c r="A250" s="438" t="s">
        <v>278</v>
      </c>
      <c r="B250" s="424">
        <v>657</v>
      </c>
    </row>
    <row r="251" spans="1:2" ht="21.75" customHeight="1">
      <c r="A251" s="437" t="s">
        <v>279</v>
      </c>
      <c r="B251" s="424">
        <f>SUM(B252:B258)</f>
        <v>12009</v>
      </c>
    </row>
    <row r="252" spans="1:2" ht="21.75" customHeight="1">
      <c r="A252" s="438" t="s">
        <v>280</v>
      </c>
      <c r="B252" s="424">
        <v>1634</v>
      </c>
    </row>
    <row r="253" spans="1:2" ht="21.75" customHeight="1">
      <c r="A253" s="438" t="s">
        <v>281</v>
      </c>
      <c r="B253" s="424">
        <v>372</v>
      </c>
    </row>
    <row r="254" spans="1:2" ht="21.75" customHeight="1">
      <c r="A254" s="438" t="s">
        <v>282</v>
      </c>
      <c r="B254" s="424">
        <v>494</v>
      </c>
    </row>
    <row r="255" spans="1:2" ht="21.75" customHeight="1">
      <c r="A255" s="438" t="s">
        <v>283</v>
      </c>
      <c r="B255" s="424">
        <v>4160</v>
      </c>
    </row>
    <row r="256" spans="1:2" ht="21.75" customHeight="1">
      <c r="A256" s="438" t="s">
        <v>284</v>
      </c>
      <c r="B256" s="424">
        <v>295</v>
      </c>
    </row>
    <row r="257" spans="1:2" ht="21.75" customHeight="1">
      <c r="A257" s="438" t="s">
        <v>285</v>
      </c>
      <c r="B257" s="424">
        <v>4784</v>
      </c>
    </row>
    <row r="258" spans="1:2" ht="21.75" customHeight="1">
      <c r="A258" s="438" t="s">
        <v>286</v>
      </c>
      <c r="B258" s="424">
        <v>270</v>
      </c>
    </row>
    <row r="259" spans="1:2" ht="21.75" customHeight="1">
      <c r="A259" s="437" t="s">
        <v>287</v>
      </c>
      <c r="B259" s="424">
        <f>SUM(B260:B260)</f>
        <v>21</v>
      </c>
    </row>
    <row r="260" spans="1:2" ht="21.75" customHeight="1">
      <c r="A260" s="438" t="s">
        <v>288</v>
      </c>
      <c r="B260" s="424">
        <v>21</v>
      </c>
    </row>
    <row r="261" spans="1:2" ht="21.75" customHeight="1">
      <c r="A261" s="437" t="s">
        <v>289</v>
      </c>
      <c r="B261" s="424">
        <f>SUM(B262:B263)</f>
        <v>1772</v>
      </c>
    </row>
    <row r="262" spans="1:2" ht="21.75" customHeight="1">
      <c r="A262" s="438" t="s">
        <v>290</v>
      </c>
      <c r="B262" s="424">
        <v>1517</v>
      </c>
    </row>
    <row r="263" spans="1:2" ht="21.75" customHeight="1">
      <c r="A263" s="438" t="s">
        <v>291</v>
      </c>
      <c r="B263" s="424">
        <v>255</v>
      </c>
    </row>
    <row r="264" spans="1:2" ht="21.75" customHeight="1">
      <c r="A264" s="437" t="s">
        <v>292</v>
      </c>
      <c r="B264" s="424">
        <f>SUM(B265:B267)</f>
        <v>10390</v>
      </c>
    </row>
    <row r="265" spans="1:2" ht="21.75" customHeight="1">
      <c r="A265" s="438" t="s">
        <v>293</v>
      </c>
      <c r="B265" s="424">
        <v>2236</v>
      </c>
    </row>
    <row r="266" spans="1:2" ht="21.75" customHeight="1">
      <c r="A266" s="438" t="s">
        <v>294</v>
      </c>
      <c r="B266" s="424">
        <v>6302</v>
      </c>
    </row>
    <row r="267" spans="1:2" ht="21.75" customHeight="1">
      <c r="A267" s="438" t="s">
        <v>295</v>
      </c>
      <c r="B267" s="424">
        <v>1852</v>
      </c>
    </row>
    <row r="268" spans="1:2" ht="21.75" customHeight="1">
      <c r="A268" s="437" t="s">
        <v>296</v>
      </c>
      <c r="B268" s="424">
        <f>SUM(B269:B269)</f>
        <v>2052</v>
      </c>
    </row>
    <row r="269" spans="1:2" ht="21.75" customHeight="1">
      <c r="A269" s="438" t="s">
        <v>297</v>
      </c>
      <c r="B269" s="424">
        <v>2052</v>
      </c>
    </row>
    <row r="270" spans="1:2" ht="21.75" customHeight="1">
      <c r="A270" s="437" t="s">
        <v>298</v>
      </c>
      <c r="B270" s="424">
        <f>SUM(B271:B272)</f>
        <v>4819</v>
      </c>
    </row>
    <row r="271" spans="1:2" ht="21.75" customHeight="1">
      <c r="A271" s="438" t="s">
        <v>299</v>
      </c>
      <c r="B271" s="424">
        <v>4800</v>
      </c>
    </row>
    <row r="272" spans="1:2" ht="21.75" customHeight="1">
      <c r="A272" s="438" t="s">
        <v>300</v>
      </c>
      <c r="B272" s="424">
        <v>19</v>
      </c>
    </row>
    <row r="273" spans="1:2" ht="21.75" customHeight="1">
      <c r="A273" s="437" t="s">
        <v>301</v>
      </c>
      <c r="B273" s="424">
        <f>SUM(B274:B275)</f>
        <v>264</v>
      </c>
    </row>
    <row r="274" spans="1:2" ht="21.75" customHeight="1">
      <c r="A274" s="438" t="s">
        <v>302</v>
      </c>
      <c r="B274" s="424">
        <v>222</v>
      </c>
    </row>
    <row r="275" spans="1:2" ht="21.75" customHeight="1">
      <c r="A275" s="438" t="s">
        <v>303</v>
      </c>
      <c r="B275" s="424">
        <v>42</v>
      </c>
    </row>
    <row r="276" spans="1:2" ht="21.75" customHeight="1">
      <c r="A276" s="437" t="s">
        <v>304</v>
      </c>
      <c r="B276" s="424">
        <f>SUM(B277:B279)</f>
        <v>697</v>
      </c>
    </row>
    <row r="277" spans="1:2" ht="21.75" customHeight="1">
      <c r="A277" s="438" t="s">
        <v>90</v>
      </c>
      <c r="B277" s="424">
        <v>426</v>
      </c>
    </row>
    <row r="278" spans="1:2" ht="21.75" customHeight="1">
      <c r="A278" s="438" t="s">
        <v>305</v>
      </c>
      <c r="B278" s="424">
        <v>26</v>
      </c>
    </row>
    <row r="279" spans="1:2" ht="21.75" customHeight="1">
      <c r="A279" s="438" t="s">
        <v>306</v>
      </c>
      <c r="B279" s="424">
        <v>245</v>
      </c>
    </row>
    <row r="280" spans="1:2" ht="21.75" customHeight="1">
      <c r="A280" s="437" t="s">
        <v>307</v>
      </c>
      <c r="B280" s="424">
        <f>B281</f>
        <v>10</v>
      </c>
    </row>
    <row r="281" spans="1:2" ht="21.75" customHeight="1">
      <c r="A281" s="438" t="s">
        <v>308</v>
      </c>
      <c r="B281" s="424">
        <v>10</v>
      </c>
    </row>
    <row r="282" spans="1:2" ht="21.75" customHeight="1">
      <c r="A282" s="437" t="s">
        <v>309</v>
      </c>
      <c r="B282" s="424">
        <f>B283</f>
        <v>551</v>
      </c>
    </row>
    <row r="283" spans="1:2" ht="21.75" customHeight="1">
      <c r="A283" s="438" t="s">
        <v>310</v>
      </c>
      <c r="B283" s="424">
        <v>551</v>
      </c>
    </row>
    <row r="284" spans="1:2" ht="21.75" customHeight="1">
      <c r="A284" s="437" t="s">
        <v>42</v>
      </c>
      <c r="B284" s="424">
        <f>B285+B288+B292+B298+B303+B306+B308+B310</f>
        <v>26350</v>
      </c>
    </row>
    <row r="285" spans="1:2" ht="21.75" customHeight="1">
      <c r="A285" s="437" t="s">
        <v>311</v>
      </c>
      <c r="B285" s="424">
        <f>SUM(B286:B287)</f>
        <v>2615</v>
      </c>
    </row>
    <row r="286" spans="1:2" ht="21.75" customHeight="1">
      <c r="A286" s="438" t="s">
        <v>90</v>
      </c>
      <c r="B286" s="424">
        <v>530</v>
      </c>
    </row>
    <row r="287" spans="1:2" ht="21.75" customHeight="1">
      <c r="A287" s="438" t="s">
        <v>312</v>
      </c>
      <c r="B287" s="424">
        <v>2085</v>
      </c>
    </row>
    <row r="288" spans="1:2" ht="21.75" customHeight="1">
      <c r="A288" s="437" t="s">
        <v>313</v>
      </c>
      <c r="B288" s="424">
        <f>SUM(B289:B291)</f>
        <v>1983</v>
      </c>
    </row>
    <row r="289" spans="1:2" ht="21.75" customHeight="1">
      <c r="A289" s="438" t="s">
        <v>314</v>
      </c>
      <c r="B289" s="424">
        <v>1125</v>
      </c>
    </row>
    <row r="290" spans="1:2" ht="21.75" customHeight="1">
      <c r="A290" s="438" t="s">
        <v>315</v>
      </c>
      <c r="B290" s="424">
        <v>700</v>
      </c>
    </row>
    <row r="291" spans="1:2" ht="21.75" customHeight="1">
      <c r="A291" s="438" t="s">
        <v>316</v>
      </c>
      <c r="B291" s="424">
        <v>158</v>
      </c>
    </row>
    <row r="292" spans="1:2" ht="21.75" customHeight="1">
      <c r="A292" s="437" t="s">
        <v>317</v>
      </c>
      <c r="B292" s="424">
        <f>SUM(B293:B297)</f>
        <v>6740</v>
      </c>
    </row>
    <row r="293" spans="1:2" ht="21.75" customHeight="1">
      <c r="A293" s="438" t="s">
        <v>318</v>
      </c>
      <c r="B293" s="424">
        <v>5078</v>
      </c>
    </row>
    <row r="294" spans="1:2" ht="21.75" customHeight="1">
      <c r="A294" s="438" t="s">
        <v>319</v>
      </c>
      <c r="B294" s="424">
        <v>716</v>
      </c>
    </row>
    <row r="295" spans="1:2" ht="21.75" customHeight="1">
      <c r="A295" s="438" t="s">
        <v>320</v>
      </c>
      <c r="B295" s="424">
        <v>16</v>
      </c>
    </row>
    <row r="296" spans="1:2" ht="21.75" customHeight="1">
      <c r="A296" s="438" t="s">
        <v>321</v>
      </c>
      <c r="B296" s="424">
        <v>410</v>
      </c>
    </row>
    <row r="297" spans="1:2" ht="21.75" customHeight="1">
      <c r="A297" s="438" t="s">
        <v>322</v>
      </c>
      <c r="B297" s="424">
        <v>520</v>
      </c>
    </row>
    <row r="298" spans="1:2" ht="21.75" customHeight="1">
      <c r="A298" s="437" t="s">
        <v>323</v>
      </c>
      <c r="B298" s="424">
        <f>SUM(B299:B302)</f>
        <v>1357</v>
      </c>
    </row>
    <row r="299" spans="1:2" ht="21.75" customHeight="1">
      <c r="A299" s="438" t="s">
        <v>324</v>
      </c>
      <c r="B299" s="424">
        <v>851</v>
      </c>
    </row>
    <row r="300" spans="1:2" ht="21.75" customHeight="1">
      <c r="A300" s="438" t="s">
        <v>325</v>
      </c>
      <c r="B300" s="424">
        <v>410</v>
      </c>
    </row>
    <row r="301" spans="1:2" ht="21.75" customHeight="1">
      <c r="A301" s="438" t="s">
        <v>326</v>
      </c>
      <c r="B301" s="424">
        <v>4</v>
      </c>
    </row>
    <row r="302" spans="1:2" ht="21.75" customHeight="1">
      <c r="A302" s="438" t="s">
        <v>327</v>
      </c>
      <c r="B302" s="424">
        <v>92</v>
      </c>
    </row>
    <row r="303" spans="1:2" ht="21.75" customHeight="1">
      <c r="A303" s="437" t="s">
        <v>328</v>
      </c>
      <c r="B303" s="424">
        <f>SUM(B304:B305)</f>
        <v>4345</v>
      </c>
    </row>
    <row r="304" spans="1:2" ht="21.75" customHeight="1">
      <c r="A304" s="438" t="s">
        <v>329</v>
      </c>
      <c r="B304" s="424">
        <v>4234</v>
      </c>
    </row>
    <row r="305" spans="1:2" ht="21.75" customHeight="1">
      <c r="A305" s="438" t="s">
        <v>330</v>
      </c>
      <c r="B305" s="424">
        <v>111</v>
      </c>
    </row>
    <row r="306" spans="1:2" ht="21.75" customHeight="1">
      <c r="A306" s="437" t="s">
        <v>331</v>
      </c>
      <c r="B306" s="424">
        <f>B307</f>
        <v>607</v>
      </c>
    </row>
    <row r="307" spans="1:2" ht="21.75" customHeight="1">
      <c r="A307" s="438" t="s">
        <v>332</v>
      </c>
      <c r="B307" s="424">
        <v>607</v>
      </c>
    </row>
    <row r="308" spans="1:2" ht="21.75" customHeight="1">
      <c r="A308" s="437" t="s">
        <v>333</v>
      </c>
      <c r="B308" s="424">
        <f>SUM(B309:B309)</f>
        <v>64</v>
      </c>
    </row>
    <row r="309" spans="1:2" ht="21.75" customHeight="1">
      <c r="A309" s="438" t="s">
        <v>334</v>
      </c>
      <c r="B309" s="424">
        <v>64</v>
      </c>
    </row>
    <row r="310" spans="1:2" ht="21.75" customHeight="1">
      <c r="A310" s="437" t="s">
        <v>335</v>
      </c>
      <c r="B310" s="424">
        <f>B311</f>
        <v>8639</v>
      </c>
    </row>
    <row r="311" spans="1:2" ht="21.75" customHeight="1">
      <c r="A311" s="438" t="s">
        <v>336</v>
      </c>
      <c r="B311" s="424">
        <v>8639</v>
      </c>
    </row>
    <row r="312" spans="1:2" ht="21.75" customHeight="1">
      <c r="A312" s="437" t="s">
        <v>43</v>
      </c>
      <c r="B312" s="424">
        <f>SUM(B313,B316,B319,B321)</f>
        <v>12698</v>
      </c>
    </row>
    <row r="313" spans="1:2" ht="21.75" customHeight="1">
      <c r="A313" s="437" t="s">
        <v>337</v>
      </c>
      <c r="B313" s="424">
        <f>SUM(B314:B315)</f>
        <v>7121</v>
      </c>
    </row>
    <row r="314" spans="1:2" ht="21.75" customHeight="1">
      <c r="A314" s="438" t="s">
        <v>90</v>
      </c>
      <c r="B314" s="424">
        <v>1243</v>
      </c>
    </row>
    <row r="315" spans="1:2" ht="21.75" customHeight="1">
      <c r="A315" s="438" t="s">
        <v>338</v>
      </c>
      <c r="B315" s="424">
        <v>5878</v>
      </c>
    </row>
    <row r="316" spans="1:2" ht="21.75" customHeight="1">
      <c r="A316" s="437" t="s">
        <v>339</v>
      </c>
      <c r="B316" s="424">
        <f>SUM(B317:B318)</f>
        <v>387</v>
      </c>
    </row>
    <row r="317" spans="1:2" ht="21.75" customHeight="1">
      <c r="A317" s="438" t="s">
        <v>340</v>
      </c>
      <c r="B317" s="424">
        <v>385</v>
      </c>
    </row>
    <row r="318" spans="1:2" ht="21.75" customHeight="1">
      <c r="A318" s="438" t="s">
        <v>341</v>
      </c>
      <c r="B318" s="424">
        <v>2</v>
      </c>
    </row>
    <row r="319" spans="1:2" ht="21.75" customHeight="1">
      <c r="A319" s="437" t="s">
        <v>342</v>
      </c>
      <c r="B319" s="424">
        <f>B320</f>
        <v>656</v>
      </c>
    </row>
    <row r="320" spans="1:2" ht="21.75" customHeight="1">
      <c r="A320" s="438" t="s">
        <v>343</v>
      </c>
      <c r="B320" s="424">
        <v>656</v>
      </c>
    </row>
    <row r="321" spans="1:2" ht="21.75" customHeight="1">
      <c r="A321" s="437" t="s">
        <v>344</v>
      </c>
      <c r="B321" s="424">
        <f>B322</f>
        <v>4534</v>
      </c>
    </row>
    <row r="322" spans="1:2" ht="21.75" customHeight="1">
      <c r="A322" s="438" t="s">
        <v>345</v>
      </c>
      <c r="B322" s="424">
        <v>4534</v>
      </c>
    </row>
    <row r="323" spans="1:2" ht="21.75" customHeight="1">
      <c r="A323" s="437" t="s">
        <v>44</v>
      </c>
      <c r="B323" s="424">
        <f>SUM(B324,B338,B350,B360,B366,B369,B372)</f>
        <v>108959</v>
      </c>
    </row>
    <row r="324" spans="1:2" ht="21.75" customHeight="1">
      <c r="A324" s="437" t="s">
        <v>346</v>
      </c>
      <c r="B324" s="424">
        <f>SUM(B325:B337)</f>
        <v>34127</v>
      </c>
    </row>
    <row r="325" spans="1:2" ht="21.75" customHeight="1">
      <c r="A325" s="438" t="s">
        <v>90</v>
      </c>
      <c r="B325" s="424">
        <v>1189</v>
      </c>
    </row>
    <row r="326" spans="1:2" ht="21.75" customHeight="1">
      <c r="A326" s="438" t="s">
        <v>92</v>
      </c>
      <c r="B326" s="424">
        <v>4647</v>
      </c>
    </row>
    <row r="327" spans="1:2" ht="21.75" customHeight="1">
      <c r="A327" s="438" t="s">
        <v>347</v>
      </c>
      <c r="B327" s="424">
        <v>581</v>
      </c>
    </row>
    <row r="328" spans="1:2" ht="21.75" customHeight="1">
      <c r="A328" s="438" t="s">
        <v>348</v>
      </c>
      <c r="B328" s="424">
        <v>310</v>
      </c>
    </row>
    <row r="329" spans="1:2" ht="21.75" customHeight="1">
      <c r="A329" s="438" t="s">
        <v>349</v>
      </c>
      <c r="B329" s="424">
        <v>111</v>
      </c>
    </row>
    <row r="330" spans="1:2" ht="21.75" customHeight="1">
      <c r="A330" s="438" t="s">
        <v>350</v>
      </c>
      <c r="B330" s="424">
        <v>7716</v>
      </c>
    </row>
    <row r="331" spans="1:2" ht="21.75" customHeight="1">
      <c r="A331" s="438" t="s">
        <v>351</v>
      </c>
      <c r="B331" s="424">
        <v>179</v>
      </c>
    </row>
    <row r="332" spans="1:2" ht="21.75" customHeight="1">
      <c r="A332" s="438" t="s">
        <v>352</v>
      </c>
      <c r="B332" s="424">
        <v>3435</v>
      </c>
    </row>
    <row r="333" spans="1:2" ht="21.75" customHeight="1">
      <c r="A333" s="438" t="s">
        <v>353</v>
      </c>
      <c r="B333" s="424">
        <v>1981</v>
      </c>
    </row>
    <row r="334" spans="1:2" ht="21.75" customHeight="1">
      <c r="A334" s="438" t="s">
        <v>354</v>
      </c>
      <c r="B334" s="424">
        <v>54</v>
      </c>
    </row>
    <row r="335" spans="1:2" ht="21.75" customHeight="1">
      <c r="A335" s="438" t="s">
        <v>355</v>
      </c>
      <c r="B335" s="424">
        <v>361</v>
      </c>
    </row>
    <row r="336" spans="1:2" ht="21.75" customHeight="1">
      <c r="A336" s="438" t="s">
        <v>356</v>
      </c>
      <c r="B336" s="424">
        <v>7104</v>
      </c>
    </row>
    <row r="337" spans="1:2" ht="21.75" customHeight="1">
      <c r="A337" s="438" t="s">
        <v>357</v>
      </c>
      <c r="B337" s="424">
        <v>6459</v>
      </c>
    </row>
    <row r="338" spans="1:2" ht="21.75" customHeight="1">
      <c r="A338" s="437" t="s">
        <v>358</v>
      </c>
      <c r="B338" s="424">
        <f>SUM(B339:B349)</f>
        <v>13318</v>
      </c>
    </row>
    <row r="339" spans="1:2" ht="21.75" customHeight="1">
      <c r="A339" s="438" t="s">
        <v>90</v>
      </c>
      <c r="B339" s="424">
        <v>710</v>
      </c>
    </row>
    <row r="340" spans="1:2" ht="21.75" customHeight="1">
      <c r="A340" s="438" t="s">
        <v>359</v>
      </c>
      <c r="B340" s="424">
        <v>1275</v>
      </c>
    </row>
    <row r="341" spans="1:2" ht="21.75" customHeight="1">
      <c r="A341" s="438" t="s">
        <v>360</v>
      </c>
      <c r="B341" s="424">
        <v>6744</v>
      </c>
    </row>
    <row r="342" spans="1:2" ht="21.75" customHeight="1">
      <c r="A342" s="438" t="s">
        <v>361</v>
      </c>
      <c r="B342" s="424">
        <v>309</v>
      </c>
    </row>
    <row r="343" spans="1:2" ht="21.75" customHeight="1">
      <c r="A343" s="438" t="s">
        <v>362</v>
      </c>
      <c r="B343" s="424">
        <v>2563</v>
      </c>
    </row>
    <row r="344" spans="1:2" ht="21.75" customHeight="1">
      <c r="A344" s="438" t="s">
        <v>363</v>
      </c>
      <c r="B344" s="424">
        <v>6</v>
      </c>
    </row>
    <row r="345" spans="1:2" ht="21.75" customHeight="1">
      <c r="A345" s="438" t="s">
        <v>364</v>
      </c>
      <c r="B345" s="424">
        <v>1023</v>
      </c>
    </row>
    <row r="346" spans="1:2" ht="21.75" customHeight="1">
      <c r="A346" s="438" t="s">
        <v>365</v>
      </c>
      <c r="B346" s="424">
        <v>100</v>
      </c>
    </row>
    <row r="347" spans="1:2" ht="21.75" customHeight="1">
      <c r="A347" s="438" t="s">
        <v>366</v>
      </c>
      <c r="B347" s="424">
        <v>82</v>
      </c>
    </row>
    <row r="348" spans="1:2" ht="21.75" customHeight="1">
      <c r="A348" s="438" t="s">
        <v>367</v>
      </c>
      <c r="B348" s="424">
        <v>215</v>
      </c>
    </row>
    <row r="349" spans="1:2" ht="21.75" customHeight="1">
      <c r="A349" s="438" t="s">
        <v>368</v>
      </c>
      <c r="B349" s="424">
        <v>291</v>
      </c>
    </row>
    <row r="350" spans="1:2" ht="21.75" customHeight="1">
      <c r="A350" s="437" t="s">
        <v>369</v>
      </c>
      <c r="B350" s="424">
        <f>SUM(B351:B359)</f>
        <v>6982</v>
      </c>
    </row>
    <row r="351" spans="1:2" ht="21.75" customHeight="1">
      <c r="A351" s="438" t="s">
        <v>90</v>
      </c>
      <c r="B351" s="424">
        <v>709</v>
      </c>
    </row>
    <row r="352" spans="1:2" ht="21.75" customHeight="1">
      <c r="A352" s="438" t="s">
        <v>370</v>
      </c>
      <c r="B352" s="424">
        <v>1747</v>
      </c>
    </row>
    <row r="353" spans="1:2" ht="21.75" customHeight="1">
      <c r="A353" s="438" t="s">
        <v>371</v>
      </c>
      <c r="B353" s="424">
        <v>1127</v>
      </c>
    </row>
    <row r="354" spans="1:2" ht="21.75" customHeight="1">
      <c r="A354" s="438" t="s">
        <v>372</v>
      </c>
      <c r="B354" s="424">
        <v>100</v>
      </c>
    </row>
    <row r="355" spans="1:2" ht="21.75" customHeight="1">
      <c r="A355" s="438" t="s">
        <v>373</v>
      </c>
      <c r="B355" s="424">
        <v>186</v>
      </c>
    </row>
    <row r="356" spans="1:2" ht="21.75" customHeight="1">
      <c r="A356" s="438" t="s">
        <v>374</v>
      </c>
      <c r="B356" s="424">
        <v>1321</v>
      </c>
    </row>
    <row r="357" spans="1:2" ht="21.75" customHeight="1">
      <c r="A357" s="438" t="s">
        <v>375</v>
      </c>
      <c r="B357" s="424">
        <v>178</v>
      </c>
    </row>
    <row r="358" spans="1:2" ht="21.75" customHeight="1">
      <c r="A358" s="438" t="s">
        <v>376</v>
      </c>
      <c r="B358" s="424">
        <v>64</v>
      </c>
    </row>
    <row r="359" spans="1:2" ht="21.75" customHeight="1">
      <c r="A359" s="438" t="s">
        <v>377</v>
      </c>
      <c r="B359" s="424">
        <v>1550</v>
      </c>
    </row>
    <row r="360" spans="1:2" ht="21.75" customHeight="1">
      <c r="A360" s="437" t="s">
        <v>378</v>
      </c>
      <c r="B360" s="424">
        <f>SUM(B361:B365)</f>
        <v>37178</v>
      </c>
    </row>
    <row r="361" spans="1:2" ht="21.75" customHeight="1">
      <c r="A361" s="438" t="s">
        <v>90</v>
      </c>
      <c r="B361" s="424">
        <v>221</v>
      </c>
    </row>
    <row r="362" spans="1:2" ht="21.75" customHeight="1">
      <c r="A362" s="438" t="s">
        <v>379</v>
      </c>
      <c r="B362" s="424">
        <v>8382</v>
      </c>
    </row>
    <row r="363" spans="1:2" ht="21.75" customHeight="1">
      <c r="A363" s="438" t="s">
        <v>380</v>
      </c>
      <c r="B363" s="424">
        <v>14190</v>
      </c>
    </row>
    <row r="364" spans="1:2" ht="21.75" customHeight="1">
      <c r="A364" s="438" t="s">
        <v>92</v>
      </c>
      <c r="B364" s="424">
        <v>158</v>
      </c>
    </row>
    <row r="365" spans="1:2" ht="21.75" customHeight="1">
      <c r="A365" s="438" t="s">
        <v>381</v>
      </c>
      <c r="B365" s="424">
        <v>14227</v>
      </c>
    </row>
    <row r="366" spans="1:2" ht="21.75" customHeight="1">
      <c r="A366" s="437" t="s">
        <v>382</v>
      </c>
      <c r="B366" s="424">
        <f>SUM(B367:B368)</f>
        <v>15761</v>
      </c>
    </row>
    <row r="367" spans="1:2" ht="21.75" customHeight="1">
      <c r="A367" s="438" t="s">
        <v>383</v>
      </c>
      <c r="B367" s="424">
        <v>7123</v>
      </c>
    </row>
    <row r="368" spans="1:2" ht="21.75" customHeight="1">
      <c r="A368" s="438" t="s">
        <v>384</v>
      </c>
      <c r="B368" s="424">
        <v>8638</v>
      </c>
    </row>
    <row r="369" spans="1:2" ht="21.75" customHeight="1">
      <c r="A369" s="437" t="s">
        <v>385</v>
      </c>
      <c r="B369" s="424">
        <f>SUM(B370:B371)</f>
        <v>1574</v>
      </c>
    </row>
    <row r="370" spans="1:2" ht="21.75" customHeight="1">
      <c r="A370" s="438" t="s">
        <v>386</v>
      </c>
      <c r="B370" s="424">
        <v>1248</v>
      </c>
    </row>
    <row r="371" spans="1:2" ht="21.75" customHeight="1">
      <c r="A371" s="438" t="s">
        <v>387</v>
      </c>
      <c r="B371" s="424">
        <v>326</v>
      </c>
    </row>
    <row r="372" spans="1:2" ht="21.75" customHeight="1">
      <c r="A372" s="437" t="s">
        <v>388</v>
      </c>
      <c r="B372" s="424">
        <f>B373</f>
        <v>19</v>
      </c>
    </row>
    <row r="373" spans="1:2" ht="21.75" customHeight="1">
      <c r="A373" s="438" t="s">
        <v>389</v>
      </c>
      <c r="B373" s="424">
        <v>19</v>
      </c>
    </row>
    <row r="374" spans="1:2" ht="21.75" customHeight="1">
      <c r="A374" s="437" t="s">
        <v>45</v>
      </c>
      <c r="B374" s="424">
        <f>SUM(B375,B382,B385)</f>
        <v>32257</v>
      </c>
    </row>
    <row r="375" spans="1:2" ht="21.75" customHeight="1">
      <c r="A375" s="437" t="s">
        <v>390</v>
      </c>
      <c r="B375" s="424">
        <f>SUM(B376:B381)</f>
        <v>18353</v>
      </c>
    </row>
    <row r="376" spans="1:2" ht="21.75" customHeight="1">
      <c r="A376" s="438" t="s">
        <v>90</v>
      </c>
      <c r="B376" s="424">
        <v>362</v>
      </c>
    </row>
    <row r="377" spans="1:2" ht="21.75" customHeight="1">
      <c r="A377" s="438" t="s">
        <v>391</v>
      </c>
      <c r="B377" s="424">
        <v>7916</v>
      </c>
    </row>
    <row r="378" spans="1:2" ht="21.75" customHeight="1">
      <c r="A378" s="438" t="s">
        <v>392</v>
      </c>
      <c r="B378" s="424">
        <v>5061</v>
      </c>
    </row>
    <row r="379" spans="1:2" ht="21.75" customHeight="1">
      <c r="A379" s="438" t="s">
        <v>393</v>
      </c>
      <c r="B379" s="424">
        <v>3165</v>
      </c>
    </row>
    <row r="380" spans="1:2" ht="21.75" customHeight="1">
      <c r="A380" s="438" t="s">
        <v>394</v>
      </c>
      <c r="B380" s="424">
        <v>938</v>
      </c>
    </row>
    <row r="381" spans="1:2" ht="21.75" customHeight="1">
      <c r="A381" s="438" t="s">
        <v>395</v>
      </c>
      <c r="B381" s="424">
        <v>911</v>
      </c>
    </row>
    <row r="382" spans="1:2" ht="21.75" customHeight="1">
      <c r="A382" s="437" t="s">
        <v>396</v>
      </c>
      <c r="B382" s="424">
        <f>SUM(B383:B384)</f>
        <v>12855</v>
      </c>
    </row>
    <row r="383" spans="1:2" ht="21.75" customHeight="1">
      <c r="A383" s="438" t="s">
        <v>397</v>
      </c>
      <c r="B383" s="424">
        <v>12758</v>
      </c>
    </row>
    <row r="384" spans="1:2" ht="21.75" customHeight="1">
      <c r="A384" s="438" t="s">
        <v>398</v>
      </c>
      <c r="B384" s="424">
        <v>97</v>
      </c>
    </row>
    <row r="385" spans="1:2" ht="21.75" customHeight="1">
      <c r="A385" s="437" t="s">
        <v>399</v>
      </c>
      <c r="B385" s="424">
        <f>SUM(B386:B387)</f>
        <v>1049</v>
      </c>
    </row>
    <row r="386" spans="1:2" ht="21.75" customHeight="1">
      <c r="A386" s="438" t="s">
        <v>400</v>
      </c>
      <c r="B386" s="424">
        <v>648</v>
      </c>
    </row>
    <row r="387" spans="1:2" ht="21.75" customHeight="1">
      <c r="A387" s="438" t="s">
        <v>401</v>
      </c>
      <c r="B387" s="424">
        <v>401</v>
      </c>
    </row>
    <row r="388" spans="1:2" ht="21.75" customHeight="1">
      <c r="A388" s="437" t="s">
        <v>64</v>
      </c>
      <c r="B388" s="424">
        <f>SUM(B389,)</f>
        <v>537</v>
      </c>
    </row>
    <row r="389" spans="1:2" ht="21.75" customHeight="1">
      <c r="A389" s="437" t="s">
        <v>402</v>
      </c>
      <c r="B389" s="424">
        <f>SUM(B390:B391)</f>
        <v>537</v>
      </c>
    </row>
    <row r="390" spans="1:2" ht="21.75" customHeight="1">
      <c r="A390" s="438" t="s">
        <v>90</v>
      </c>
      <c r="B390" s="424">
        <v>213</v>
      </c>
    </row>
    <row r="391" spans="1:2" ht="21.75" customHeight="1">
      <c r="A391" s="438" t="s">
        <v>403</v>
      </c>
      <c r="B391" s="424">
        <v>324</v>
      </c>
    </row>
    <row r="392" spans="1:2" ht="21.75" customHeight="1">
      <c r="A392" s="437" t="s">
        <v>47</v>
      </c>
      <c r="B392" s="424">
        <f>SUM(B393)</f>
        <v>1256</v>
      </c>
    </row>
    <row r="393" spans="1:2" ht="21.75" customHeight="1">
      <c r="A393" s="437" t="s">
        <v>404</v>
      </c>
      <c r="B393" s="424">
        <f>SUM(B394:B395)</f>
        <v>1256</v>
      </c>
    </row>
    <row r="394" spans="1:2" ht="21.75" customHeight="1">
      <c r="A394" s="438" t="s">
        <v>90</v>
      </c>
      <c r="B394" s="424">
        <v>337</v>
      </c>
    </row>
    <row r="395" spans="1:2" ht="21.75" customHeight="1">
      <c r="A395" s="438" t="s">
        <v>405</v>
      </c>
      <c r="B395" s="424">
        <v>919</v>
      </c>
    </row>
    <row r="396" spans="1:2" ht="21.75" customHeight="1">
      <c r="A396" s="437" t="s">
        <v>48</v>
      </c>
      <c r="B396" s="424">
        <f>SUM(B397,B406,B409)</f>
        <v>3954</v>
      </c>
    </row>
    <row r="397" spans="1:2" ht="21.75" customHeight="1">
      <c r="A397" s="437" t="s">
        <v>406</v>
      </c>
      <c r="B397" s="424">
        <f>SUM(B398:B405)</f>
        <v>3671</v>
      </c>
    </row>
    <row r="398" spans="1:2" ht="21.75" customHeight="1">
      <c r="A398" s="438" t="s">
        <v>90</v>
      </c>
      <c r="B398" s="424">
        <v>539</v>
      </c>
    </row>
    <row r="399" spans="1:2" ht="21.75" customHeight="1">
      <c r="A399" s="438" t="s">
        <v>95</v>
      </c>
      <c r="B399" s="424">
        <v>160</v>
      </c>
    </row>
    <row r="400" spans="1:2" ht="21.75" customHeight="1">
      <c r="A400" s="438" t="s">
        <v>407</v>
      </c>
      <c r="B400" s="424">
        <v>200</v>
      </c>
    </row>
    <row r="401" spans="1:2" ht="21.75" customHeight="1">
      <c r="A401" s="438" t="s">
        <v>408</v>
      </c>
      <c r="B401" s="424">
        <v>100</v>
      </c>
    </row>
    <row r="402" spans="1:2" ht="21.75" customHeight="1">
      <c r="A402" s="438" t="s">
        <v>409</v>
      </c>
      <c r="B402" s="424">
        <v>92</v>
      </c>
    </row>
    <row r="403" spans="1:2" ht="21.75" customHeight="1">
      <c r="A403" s="438" t="s">
        <v>410</v>
      </c>
      <c r="B403" s="424">
        <v>85</v>
      </c>
    </row>
    <row r="404" spans="1:2" ht="21.75" customHeight="1">
      <c r="A404" s="438" t="s">
        <v>92</v>
      </c>
      <c r="B404" s="424">
        <v>1465</v>
      </c>
    </row>
    <row r="405" spans="1:2" ht="21.75" customHeight="1">
      <c r="A405" s="438" t="s">
        <v>411</v>
      </c>
      <c r="B405" s="424">
        <v>1030</v>
      </c>
    </row>
    <row r="406" spans="1:2" ht="21.75" customHeight="1">
      <c r="A406" s="437" t="s">
        <v>412</v>
      </c>
      <c r="B406" s="424">
        <f>SUM(B407:B408)</f>
        <v>280</v>
      </c>
    </row>
    <row r="407" spans="1:2" ht="21.75" customHeight="1">
      <c r="A407" s="438" t="s">
        <v>413</v>
      </c>
      <c r="B407" s="424">
        <v>225</v>
      </c>
    </row>
    <row r="408" spans="1:2" ht="21.75" customHeight="1">
      <c r="A408" s="438" t="s">
        <v>414</v>
      </c>
      <c r="B408" s="424">
        <v>55</v>
      </c>
    </row>
    <row r="409" spans="1:2" ht="21.75" customHeight="1">
      <c r="A409" s="437" t="s">
        <v>415</v>
      </c>
      <c r="B409" s="424">
        <f>B410</f>
        <v>3</v>
      </c>
    </row>
    <row r="410" spans="1:2" ht="21.75" customHeight="1">
      <c r="A410" s="438" t="s">
        <v>416</v>
      </c>
      <c r="B410" s="424">
        <v>3</v>
      </c>
    </row>
    <row r="411" spans="1:2" ht="21.75" customHeight="1">
      <c r="A411" s="437" t="s">
        <v>49</v>
      </c>
      <c r="B411" s="424">
        <f>SUM(B412,B420,)</f>
        <v>25897</v>
      </c>
    </row>
    <row r="412" spans="1:2" ht="21.75" customHeight="1">
      <c r="A412" s="437" t="s">
        <v>417</v>
      </c>
      <c r="B412" s="424">
        <f>SUM(B413:B419)</f>
        <v>15629</v>
      </c>
    </row>
    <row r="413" spans="1:2" ht="21.75" customHeight="1">
      <c r="A413" s="438" t="s">
        <v>418</v>
      </c>
      <c r="B413" s="424">
        <v>632</v>
      </c>
    </row>
    <row r="414" spans="1:2" ht="21.75" customHeight="1">
      <c r="A414" s="438" t="s">
        <v>419</v>
      </c>
      <c r="B414" s="424">
        <v>3744</v>
      </c>
    </row>
    <row r="415" spans="1:2" ht="21.75" customHeight="1">
      <c r="A415" s="438" t="s">
        <v>420</v>
      </c>
      <c r="B415" s="424">
        <v>147</v>
      </c>
    </row>
    <row r="416" spans="1:2" ht="21.75" customHeight="1">
      <c r="A416" s="438" t="s">
        <v>421</v>
      </c>
      <c r="B416" s="424">
        <v>1846</v>
      </c>
    </row>
    <row r="417" spans="1:2" ht="21.75" customHeight="1">
      <c r="A417" s="438" t="s">
        <v>422</v>
      </c>
      <c r="B417" s="424">
        <v>11</v>
      </c>
    </row>
    <row r="418" spans="1:2" ht="21.75" customHeight="1">
      <c r="A418" s="438" t="s">
        <v>423</v>
      </c>
      <c r="B418" s="424">
        <v>5709</v>
      </c>
    </row>
    <row r="419" spans="1:2" ht="21.75" customHeight="1">
      <c r="A419" s="438" t="s">
        <v>424</v>
      </c>
      <c r="B419" s="424">
        <v>3540</v>
      </c>
    </row>
    <row r="420" spans="1:2" ht="21.75" customHeight="1">
      <c r="A420" s="437" t="s">
        <v>425</v>
      </c>
      <c r="B420" s="424">
        <f>SUM(B421:B421)</f>
        <v>10268</v>
      </c>
    </row>
    <row r="421" spans="1:2" ht="21.75" customHeight="1">
      <c r="A421" s="438" t="s">
        <v>426</v>
      </c>
      <c r="B421" s="424">
        <v>10268</v>
      </c>
    </row>
    <row r="422" spans="1:2" ht="21.75" customHeight="1">
      <c r="A422" s="437" t="s">
        <v>50</v>
      </c>
      <c r="B422" s="424">
        <f>SUM(B423,B428,B430,B433,B436)</f>
        <v>6186</v>
      </c>
    </row>
    <row r="423" spans="1:2" ht="21.75" customHeight="1">
      <c r="A423" s="437" t="s">
        <v>427</v>
      </c>
      <c r="B423" s="424">
        <f>SUM(B424:B427)</f>
        <v>1779</v>
      </c>
    </row>
    <row r="424" spans="1:2" ht="21.75" customHeight="1">
      <c r="A424" s="438" t="s">
        <v>90</v>
      </c>
      <c r="B424" s="424">
        <v>782</v>
      </c>
    </row>
    <row r="425" spans="1:2" ht="21.75" customHeight="1">
      <c r="A425" s="438" t="s">
        <v>428</v>
      </c>
      <c r="B425" s="424">
        <v>2</v>
      </c>
    </row>
    <row r="426" spans="1:2" ht="21.75" customHeight="1">
      <c r="A426" s="438" t="s">
        <v>92</v>
      </c>
      <c r="B426" s="424">
        <v>489</v>
      </c>
    </row>
    <row r="427" spans="1:2" ht="21.75" customHeight="1">
      <c r="A427" s="438" t="s">
        <v>429</v>
      </c>
      <c r="B427" s="424">
        <v>506</v>
      </c>
    </row>
    <row r="428" spans="1:2" ht="21.75" customHeight="1">
      <c r="A428" s="437" t="s">
        <v>430</v>
      </c>
      <c r="B428" s="424">
        <f>SUM(B429:B429)</f>
        <v>1891</v>
      </c>
    </row>
    <row r="429" spans="1:2" ht="21.75" customHeight="1">
      <c r="A429" s="438" t="s">
        <v>431</v>
      </c>
      <c r="B429" s="424">
        <v>1891</v>
      </c>
    </row>
    <row r="430" spans="1:2" ht="21.75" customHeight="1">
      <c r="A430" s="437" t="s">
        <v>432</v>
      </c>
      <c r="B430" s="424">
        <f>SUM(B431:B432)</f>
        <v>677</v>
      </c>
    </row>
    <row r="431" spans="1:2" ht="21.75" customHeight="1">
      <c r="A431" s="438" t="s">
        <v>433</v>
      </c>
      <c r="B431" s="424">
        <v>657</v>
      </c>
    </row>
    <row r="432" spans="1:2" ht="21.75" customHeight="1">
      <c r="A432" s="438" t="s">
        <v>434</v>
      </c>
      <c r="B432" s="424">
        <v>20</v>
      </c>
    </row>
    <row r="433" spans="1:2" ht="21.75" customHeight="1">
      <c r="A433" s="437" t="s">
        <v>435</v>
      </c>
      <c r="B433" s="460">
        <f>SUM(B434:B435)</f>
        <v>355</v>
      </c>
    </row>
    <row r="434" spans="1:2" ht="21.75" customHeight="1">
      <c r="A434" s="438" t="s">
        <v>436</v>
      </c>
      <c r="B434" s="424">
        <v>107</v>
      </c>
    </row>
    <row r="435" spans="1:2" ht="21.75" customHeight="1">
      <c r="A435" s="438" t="s">
        <v>437</v>
      </c>
      <c r="B435" s="424">
        <v>248</v>
      </c>
    </row>
    <row r="436" spans="1:2" ht="21.75" customHeight="1">
      <c r="A436" s="437" t="s">
        <v>438</v>
      </c>
      <c r="B436" s="424">
        <f>B437</f>
        <v>1484</v>
      </c>
    </row>
    <row r="437" spans="1:2" ht="21.75" customHeight="1">
      <c r="A437" s="438" t="s">
        <v>439</v>
      </c>
      <c r="B437" s="424">
        <v>1484</v>
      </c>
    </row>
    <row r="438" spans="1:2" ht="21.75" customHeight="1">
      <c r="A438" s="437" t="s">
        <v>440</v>
      </c>
      <c r="B438" s="424">
        <f>B439</f>
        <v>3123</v>
      </c>
    </row>
    <row r="439" spans="1:2" ht="21.75" customHeight="1">
      <c r="A439" s="437" t="s">
        <v>441</v>
      </c>
      <c r="B439" s="424">
        <f>B440</f>
        <v>3123</v>
      </c>
    </row>
    <row r="440" spans="1:2" ht="21.75" customHeight="1">
      <c r="A440" s="438" t="s">
        <v>442</v>
      </c>
      <c r="B440" s="424">
        <v>3123</v>
      </c>
    </row>
    <row r="441" spans="1:2" ht="21.75" customHeight="1">
      <c r="A441" s="437" t="s">
        <v>52</v>
      </c>
      <c r="B441" s="424">
        <f>SUM(B442)</f>
        <v>17411</v>
      </c>
    </row>
    <row r="442" spans="1:2" ht="21.75" customHeight="1">
      <c r="A442" s="437" t="s">
        <v>443</v>
      </c>
      <c r="B442" s="424">
        <f>SUM(B443:B444)</f>
        <v>17411</v>
      </c>
    </row>
    <row r="443" spans="1:2" ht="21.75" customHeight="1">
      <c r="A443" s="438" t="s">
        <v>444</v>
      </c>
      <c r="B443" s="424">
        <v>17147</v>
      </c>
    </row>
    <row r="444" spans="1:2" ht="21.75" customHeight="1">
      <c r="A444" s="438" t="s">
        <v>445</v>
      </c>
      <c r="B444" s="424">
        <v>264</v>
      </c>
    </row>
    <row r="445" spans="1:2" ht="21.75" customHeight="1">
      <c r="A445" s="437" t="s">
        <v>53</v>
      </c>
      <c r="B445" s="424">
        <f>B446</f>
        <v>5</v>
      </c>
    </row>
    <row r="446" spans="1:2" ht="21.75" customHeight="1">
      <c r="A446" s="437" t="s">
        <v>446</v>
      </c>
      <c r="B446" s="424">
        <v>5</v>
      </c>
    </row>
  </sheetData>
  <sheetProtection/>
  <mergeCells count="1">
    <mergeCell ref="A2:B2"/>
  </mergeCells>
  <printOptions horizontalCentered="1"/>
  <pageMargins left="0.24" right="0.24" top="0.51" bottom="0.43" header="0.31" footer="0.16"/>
  <pageSetup blackAndWhite="1" errors="blank" horizontalDpi="600" verticalDpi="600" orientation="portrait" paperSize="9" r:id="rId1"/>
  <headerFooter scaleWithDoc="0" alignWithMargins="0">
    <oddFooter xml:space="preserve">&amp;C &amp;P </oddFooter>
  </headerFooter>
</worksheet>
</file>

<file path=xl/worksheets/sheet5.xml><?xml version="1.0" encoding="utf-8"?>
<worksheet xmlns="http://schemas.openxmlformats.org/spreadsheetml/2006/main" xmlns:r="http://schemas.openxmlformats.org/officeDocument/2006/relationships">
  <sheetPr>
    <tabColor indexed="11"/>
  </sheetPr>
  <dimension ref="A1:D55"/>
  <sheetViews>
    <sheetView showZeros="0" view="pageBreakPreview" zoomScaleSheetLayoutView="100" zoomScalePageLayoutView="0" workbookViewId="0" topLeftCell="C7">
      <selection activeCell="A22" sqref="A22"/>
    </sheetView>
  </sheetViews>
  <sheetFormatPr defaultColWidth="9.00390625" defaultRowHeight="14.25" customHeight="1"/>
  <cols>
    <col min="1" max="1" width="38.625" style="188" customWidth="1"/>
    <col min="2" max="2" width="13.875" style="189" customWidth="1"/>
    <col min="3" max="3" width="38.125" style="190" customWidth="1"/>
    <col min="4" max="4" width="16.50390625" style="191" customWidth="1"/>
    <col min="5" max="16384" width="9.00390625" style="190" customWidth="1"/>
  </cols>
  <sheetData>
    <row r="1" spans="1:4" ht="20.25" customHeight="1">
      <c r="A1" s="572" t="s">
        <v>447</v>
      </c>
      <c r="B1" s="573"/>
      <c r="C1" s="572"/>
      <c r="D1" s="573"/>
    </row>
    <row r="2" spans="1:4" ht="21.75" customHeight="1">
      <c r="A2" s="578" t="s">
        <v>448</v>
      </c>
      <c r="B2" s="578"/>
      <c r="C2" s="578"/>
      <c r="D2" s="578"/>
    </row>
    <row r="3" spans="1:4" ht="24" customHeight="1">
      <c r="A3" s="433"/>
      <c r="B3" s="138"/>
      <c r="D3" s="434" t="s">
        <v>2</v>
      </c>
    </row>
    <row r="4" spans="1:4" ht="18.75" customHeight="1">
      <c r="A4" s="193" t="s">
        <v>3</v>
      </c>
      <c r="B4" s="193" t="s">
        <v>33</v>
      </c>
      <c r="C4" s="193" t="s">
        <v>449</v>
      </c>
      <c r="D4" s="193" t="s">
        <v>33</v>
      </c>
    </row>
    <row r="5" spans="1:4" ht="18.75" customHeight="1">
      <c r="A5" s="274" t="s">
        <v>73</v>
      </c>
      <c r="B5" s="435">
        <f>B6+B49+B52+B55+B48</f>
        <v>589082.093315</v>
      </c>
      <c r="C5" s="274" t="s">
        <v>74</v>
      </c>
      <c r="D5" s="196">
        <f>D6+D9+D12+D13</f>
        <v>143547</v>
      </c>
    </row>
    <row r="6" spans="1:4" ht="18.75" customHeight="1">
      <c r="A6" s="123" t="s">
        <v>75</v>
      </c>
      <c r="B6" s="436">
        <f>B7+B11+B32</f>
        <v>434034.09331499995</v>
      </c>
      <c r="C6" s="123" t="s">
        <v>76</v>
      </c>
      <c r="D6" s="409">
        <v>17892</v>
      </c>
    </row>
    <row r="7" spans="1:4" ht="16.5" customHeight="1">
      <c r="A7" s="437" t="s">
        <v>450</v>
      </c>
      <c r="B7" s="409">
        <v>6868</v>
      </c>
      <c r="C7" s="438" t="s">
        <v>451</v>
      </c>
      <c r="D7" s="285">
        <v>2472</v>
      </c>
    </row>
    <row r="8" spans="1:4" ht="16.5" customHeight="1">
      <c r="A8" s="438" t="s">
        <v>452</v>
      </c>
      <c r="B8" s="424">
        <v>5179</v>
      </c>
      <c r="C8" s="438" t="s">
        <v>453</v>
      </c>
      <c r="D8" s="285">
        <v>15420</v>
      </c>
    </row>
    <row r="9" spans="1:4" ht="16.5" customHeight="1">
      <c r="A9" s="438" t="s">
        <v>454</v>
      </c>
      <c r="B9" s="424">
        <v>1053</v>
      </c>
      <c r="C9" s="123" t="s">
        <v>78</v>
      </c>
      <c r="D9" s="409">
        <v>85472</v>
      </c>
    </row>
    <row r="10" spans="1:4" ht="16.5" customHeight="1">
      <c r="A10" s="438" t="s">
        <v>455</v>
      </c>
      <c r="B10" s="424">
        <v>636</v>
      </c>
      <c r="C10" s="123" t="s">
        <v>456</v>
      </c>
      <c r="D10" s="285">
        <v>84900</v>
      </c>
    </row>
    <row r="11" spans="1:4" ht="16.5" customHeight="1">
      <c r="A11" s="437" t="s">
        <v>457</v>
      </c>
      <c r="B11" s="439">
        <f>SUM(B12:B31)</f>
        <v>345460.99621499993</v>
      </c>
      <c r="C11" s="123" t="s">
        <v>458</v>
      </c>
      <c r="D11" s="285">
        <v>572</v>
      </c>
    </row>
    <row r="12" spans="1:4" ht="16.5" customHeight="1">
      <c r="A12" s="148" t="s">
        <v>459</v>
      </c>
      <c r="B12" s="424">
        <v>617</v>
      </c>
      <c r="C12" s="123" t="s">
        <v>80</v>
      </c>
      <c r="D12" s="409">
        <v>563</v>
      </c>
    </row>
    <row r="13" spans="1:4" ht="16.5" customHeight="1">
      <c r="A13" s="148" t="s">
        <v>460</v>
      </c>
      <c r="B13" s="424">
        <v>48518</v>
      </c>
      <c r="C13" s="123" t="s">
        <v>82</v>
      </c>
      <c r="D13" s="409">
        <v>39620</v>
      </c>
    </row>
    <row r="14" spans="1:4" ht="16.5" customHeight="1">
      <c r="A14" s="148" t="s">
        <v>461</v>
      </c>
      <c r="B14" s="424">
        <v>50653</v>
      </c>
      <c r="C14" s="440"/>
      <c r="D14" s="207"/>
    </row>
    <row r="15" spans="1:4" ht="16.5" customHeight="1">
      <c r="A15" s="148" t="s">
        <v>462</v>
      </c>
      <c r="B15" s="424">
        <v>13717.296215</v>
      </c>
      <c r="C15" s="440"/>
      <c r="D15" s="207"/>
    </row>
    <row r="16" spans="1:4" ht="16.5" customHeight="1">
      <c r="A16" s="148" t="s">
        <v>463</v>
      </c>
      <c r="B16" s="424">
        <v>1843</v>
      </c>
      <c r="C16" s="440"/>
      <c r="D16" s="207"/>
    </row>
    <row r="17" spans="1:4" ht="16.5" customHeight="1">
      <c r="A17" s="148" t="s">
        <v>464</v>
      </c>
      <c r="B17" s="424">
        <v>20716</v>
      </c>
      <c r="C17" s="440"/>
      <c r="D17" s="207"/>
    </row>
    <row r="18" spans="1:4" ht="16.5" customHeight="1">
      <c r="A18" s="148" t="s">
        <v>465</v>
      </c>
      <c r="B18" s="424">
        <v>15237</v>
      </c>
      <c r="C18" s="440"/>
      <c r="D18" s="207"/>
    </row>
    <row r="19" spans="1:4" ht="16.5" customHeight="1">
      <c r="A19" s="148" t="s">
        <v>466</v>
      </c>
      <c r="B19" s="424">
        <v>27278</v>
      </c>
      <c r="C19" s="440"/>
      <c r="D19" s="207"/>
    </row>
    <row r="20" spans="1:4" ht="16.5" customHeight="1">
      <c r="A20" s="148" t="s">
        <v>467</v>
      </c>
      <c r="B20" s="424">
        <v>90</v>
      </c>
      <c r="C20" s="440"/>
      <c r="D20" s="207"/>
    </row>
    <row r="21" spans="1:4" ht="16.5" customHeight="1">
      <c r="A21" s="148" t="s">
        <v>1457</v>
      </c>
      <c r="B21" s="424"/>
      <c r="C21" s="440"/>
      <c r="D21" s="207"/>
    </row>
    <row r="22" spans="1:4" ht="16.5" customHeight="1">
      <c r="A22" s="148" t="s">
        <v>468</v>
      </c>
      <c r="B22" s="424">
        <v>2613</v>
      </c>
      <c r="C22" s="440"/>
      <c r="D22" s="207"/>
    </row>
    <row r="23" spans="1:4" ht="16.5" customHeight="1">
      <c r="A23" s="148" t="s">
        <v>469</v>
      </c>
      <c r="B23" s="424">
        <v>24449.8</v>
      </c>
      <c r="C23" s="440"/>
      <c r="D23" s="207"/>
    </row>
    <row r="24" spans="1:4" ht="16.5" customHeight="1">
      <c r="A24" s="441" t="s">
        <v>470</v>
      </c>
      <c r="B24" s="424">
        <v>108</v>
      </c>
      <c r="C24" s="440"/>
      <c r="D24" s="207"/>
    </row>
    <row r="25" spans="1:4" ht="16.5" customHeight="1">
      <c r="A25" s="148" t="s">
        <v>471</v>
      </c>
      <c r="B25" s="424">
        <v>1300</v>
      </c>
      <c r="C25" s="437"/>
      <c r="D25" s="442"/>
    </row>
    <row r="26" spans="1:4" ht="16.5" customHeight="1">
      <c r="A26" s="148" t="s">
        <v>472</v>
      </c>
      <c r="B26" s="424">
        <v>32236.9</v>
      </c>
      <c r="C26" s="443"/>
      <c r="D26" s="442"/>
    </row>
    <row r="27" spans="1:4" ht="16.5" customHeight="1">
      <c r="A27" s="148" t="s">
        <v>473</v>
      </c>
      <c r="B27" s="424">
        <v>12138</v>
      </c>
      <c r="C27" s="443"/>
      <c r="D27" s="442"/>
    </row>
    <row r="28" spans="1:4" ht="16.5" customHeight="1">
      <c r="A28" s="148" t="s">
        <v>474</v>
      </c>
      <c r="B28" s="424">
        <v>5772</v>
      </c>
      <c r="C28" s="443"/>
      <c r="D28" s="444"/>
    </row>
    <row r="29" spans="1:4" ht="16.5" customHeight="1">
      <c r="A29" s="148" t="s">
        <v>475</v>
      </c>
      <c r="B29" s="424">
        <v>41938</v>
      </c>
      <c r="C29" s="443"/>
      <c r="D29" s="285"/>
    </row>
    <row r="30" spans="1:4" ht="16.5" customHeight="1">
      <c r="A30" s="148" t="s">
        <v>476</v>
      </c>
      <c r="B30" s="424">
        <v>12005</v>
      </c>
      <c r="C30" s="443"/>
      <c r="D30" s="445"/>
    </row>
    <row r="31" spans="1:4" ht="16.5" customHeight="1">
      <c r="A31" s="148" t="s">
        <v>477</v>
      </c>
      <c r="B31" s="424">
        <v>34231</v>
      </c>
      <c r="C31" s="446"/>
      <c r="D31" s="285"/>
    </row>
    <row r="32" spans="1:4" ht="16.5" customHeight="1">
      <c r="A32" s="437" t="s">
        <v>478</v>
      </c>
      <c r="B32" s="285">
        <f>SUM(B33:B47)</f>
        <v>81705.09710000001</v>
      </c>
      <c r="C32" s="446"/>
      <c r="D32" s="285"/>
    </row>
    <row r="33" spans="1:4" ht="16.5" customHeight="1">
      <c r="A33" s="148" t="s">
        <v>479</v>
      </c>
      <c r="B33" s="285">
        <v>5.23</v>
      </c>
      <c r="C33" s="446"/>
      <c r="D33" s="285"/>
    </row>
    <row r="34" spans="1:4" ht="16.5" customHeight="1">
      <c r="A34" s="148" t="s">
        <v>480</v>
      </c>
      <c r="B34" s="424">
        <v>222</v>
      </c>
      <c r="C34" s="440"/>
      <c r="D34" s="207"/>
    </row>
    <row r="35" spans="1:4" ht="16.5" customHeight="1">
      <c r="A35" s="148" t="s">
        <v>481</v>
      </c>
      <c r="B35" s="424">
        <v>165.7044</v>
      </c>
      <c r="C35" s="440"/>
      <c r="D35" s="207"/>
    </row>
    <row r="36" spans="1:4" ht="16.5" customHeight="1">
      <c r="A36" s="148" t="s">
        <v>482</v>
      </c>
      <c r="B36" s="424">
        <v>0</v>
      </c>
      <c r="C36" s="440"/>
      <c r="D36" s="207"/>
    </row>
    <row r="37" spans="1:4" ht="16.5" customHeight="1">
      <c r="A37" s="148" t="s">
        <v>483</v>
      </c>
      <c r="B37" s="424">
        <v>487</v>
      </c>
      <c r="C37" s="440"/>
      <c r="D37" s="207"/>
    </row>
    <row r="38" spans="1:4" ht="16.5" customHeight="1">
      <c r="A38" s="148" t="s">
        <v>484</v>
      </c>
      <c r="B38" s="424">
        <v>12413</v>
      </c>
      <c r="C38" s="440"/>
      <c r="D38" s="207"/>
    </row>
    <row r="39" spans="1:4" ht="16.5" customHeight="1">
      <c r="A39" s="148" t="s">
        <v>485</v>
      </c>
      <c r="B39" s="424">
        <v>4025</v>
      </c>
      <c r="C39" s="440"/>
      <c r="D39" s="207"/>
    </row>
    <row r="40" spans="1:4" ht="16.5" customHeight="1">
      <c r="A40" s="148" t="s">
        <v>486</v>
      </c>
      <c r="B40" s="424">
        <v>20210</v>
      </c>
      <c r="C40" s="440"/>
      <c r="D40" s="207"/>
    </row>
    <row r="41" spans="1:4" ht="16.5" customHeight="1">
      <c r="A41" s="148" t="s">
        <v>487</v>
      </c>
      <c r="B41" s="424">
        <v>23332.28</v>
      </c>
      <c r="C41" s="440"/>
      <c r="D41" s="207"/>
    </row>
    <row r="42" spans="1:4" ht="16.5" customHeight="1">
      <c r="A42" s="148" t="s">
        <v>488</v>
      </c>
      <c r="B42" s="424">
        <v>597</v>
      </c>
      <c r="C42" s="440"/>
      <c r="D42" s="207"/>
    </row>
    <row r="43" spans="1:4" ht="16.5" customHeight="1">
      <c r="A43" s="148" t="s">
        <v>489</v>
      </c>
      <c r="B43" s="424">
        <v>1581</v>
      </c>
      <c r="C43" s="440"/>
      <c r="D43" s="207"/>
    </row>
    <row r="44" spans="1:4" ht="19.5" customHeight="1">
      <c r="A44" s="148" t="s">
        <v>490</v>
      </c>
      <c r="B44" s="424">
        <v>456.5627</v>
      </c>
      <c r="C44" s="440"/>
      <c r="D44" s="207"/>
    </row>
    <row r="45" spans="1:4" ht="19.5" customHeight="1">
      <c r="A45" s="148" t="s">
        <v>491</v>
      </c>
      <c r="B45" s="424">
        <v>12077</v>
      </c>
      <c r="C45" s="440"/>
      <c r="D45" s="207"/>
    </row>
    <row r="46" spans="1:4" ht="19.5" customHeight="1">
      <c r="A46" s="148" t="s">
        <v>492</v>
      </c>
      <c r="B46" s="424">
        <v>3133.32</v>
      </c>
      <c r="C46" s="440"/>
      <c r="D46" s="207"/>
    </row>
    <row r="47" spans="1:4" ht="16.5" customHeight="1">
      <c r="A47" s="441" t="s">
        <v>72</v>
      </c>
      <c r="B47" s="424">
        <v>3000</v>
      </c>
      <c r="C47" s="440"/>
      <c r="D47" s="207"/>
    </row>
    <row r="48" spans="1:4" ht="18.75" customHeight="1">
      <c r="A48" s="148" t="s">
        <v>77</v>
      </c>
      <c r="B48" s="447">
        <v>10741</v>
      </c>
      <c r="C48" s="440"/>
      <c r="D48" s="207"/>
    </row>
    <row r="49" spans="1:4" ht="18" customHeight="1">
      <c r="A49" s="148" t="s">
        <v>79</v>
      </c>
      <c r="B49" s="447">
        <v>39000</v>
      </c>
      <c r="C49" s="440"/>
      <c r="D49" s="207"/>
    </row>
    <row r="50" spans="1:4" ht="19.5" customHeight="1">
      <c r="A50" s="148" t="s">
        <v>493</v>
      </c>
      <c r="B50" s="448">
        <v>35492</v>
      </c>
      <c r="C50" s="440"/>
      <c r="D50" s="207"/>
    </row>
    <row r="51" spans="1:4" ht="19.5" customHeight="1">
      <c r="A51" s="148" t="s">
        <v>494</v>
      </c>
      <c r="B51" s="448">
        <v>3508</v>
      </c>
      <c r="C51" s="440"/>
      <c r="D51" s="207"/>
    </row>
    <row r="52" spans="1:4" ht="19.5" customHeight="1">
      <c r="A52" s="148" t="s">
        <v>81</v>
      </c>
      <c r="B52" s="447">
        <v>104900</v>
      </c>
      <c r="C52" s="440"/>
      <c r="D52" s="207"/>
    </row>
    <row r="53" spans="1:4" ht="19.5" customHeight="1">
      <c r="A53" s="148" t="s">
        <v>495</v>
      </c>
      <c r="B53" s="448">
        <v>20000</v>
      </c>
      <c r="C53" s="440"/>
      <c r="D53" s="207"/>
    </row>
    <row r="54" spans="1:4" ht="19.5" customHeight="1">
      <c r="A54" s="148" t="s">
        <v>496</v>
      </c>
      <c r="B54" s="448">
        <v>84900</v>
      </c>
      <c r="C54" s="440"/>
      <c r="D54" s="207"/>
    </row>
    <row r="55" spans="1:4" ht="19.5" customHeight="1">
      <c r="A55" s="148" t="s">
        <v>83</v>
      </c>
      <c r="B55" s="447">
        <v>407</v>
      </c>
      <c r="C55" s="440"/>
      <c r="D55" s="207"/>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sheetData>
  <sheetProtection/>
  <mergeCells count="2">
    <mergeCell ref="A1:D1"/>
    <mergeCell ref="A2:D2"/>
  </mergeCells>
  <printOptions horizontalCentered="1"/>
  <pageMargins left="0.16" right="0.16" top="0.35" bottom="0.55" header="0.31" footer="0.31"/>
  <pageSetup blackAndWhite="1" errors="blank" horizontalDpi="600" verticalDpi="600" orientation="portrait" paperSize="9" scale="85" r:id="rId1"/>
  <headerFooter scaleWithDoc="0" alignWithMargins="0">
    <oddFooter>&amp;C &amp;P</oddFooter>
  </headerFooter>
</worksheet>
</file>

<file path=xl/worksheets/sheet6.xml><?xml version="1.0" encoding="utf-8"?>
<worksheet xmlns="http://schemas.openxmlformats.org/spreadsheetml/2006/main" xmlns:r="http://schemas.openxmlformats.org/officeDocument/2006/relationships">
  <sheetPr>
    <tabColor indexed="11"/>
  </sheetPr>
  <dimension ref="A1:C30"/>
  <sheetViews>
    <sheetView view="pageBreakPreview" zoomScaleNormal="130" zoomScaleSheetLayoutView="100" zoomScalePageLayoutView="0" workbookViewId="0" topLeftCell="A1">
      <selection activeCell="C6" sqref="C6"/>
    </sheetView>
  </sheetViews>
  <sheetFormatPr defaultColWidth="9.00390625" defaultRowHeight="13.5"/>
  <cols>
    <col min="1" max="1" width="8.375" style="174" customWidth="1"/>
    <col min="2" max="2" width="27.25390625" style="174" customWidth="1"/>
    <col min="3" max="3" width="39.25390625" style="425" customWidth="1"/>
    <col min="4" max="16384" width="9.00390625" style="174" customWidth="1"/>
  </cols>
  <sheetData>
    <row r="1" ht="15">
      <c r="A1" s="426" t="s">
        <v>497</v>
      </c>
    </row>
    <row r="2" spans="1:3" ht="23.25">
      <c r="A2" s="579" t="s">
        <v>498</v>
      </c>
      <c r="B2" s="580"/>
      <c r="C2" s="581"/>
    </row>
    <row r="3" spans="2:3" ht="18.75" customHeight="1">
      <c r="B3" s="582" t="s">
        <v>499</v>
      </c>
      <c r="C3" s="583"/>
    </row>
    <row r="4" ht="22.5" customHeight="1">
      <c r="C4" s="427" t="s">
        <v>500</v>
      </c>
    </row>
    <row r="5" spans="1:3" ht="22.5" customHeight="1">
      <c r="A5" s="428" t="s">
        <v>501</v>
      </c>
      <c r="B5" s="429" t="s">
        <v>502</v>
      </c>
      <c r="C5" s="423" t="s">
        <v>33</v>
      </c>
    </row>
    <row r="6" spans="1:3" ht="21" customHeight="1">
      <c r="A6" s="584" t="s">
        <v>503</v>
      </c>
      <c r="B6" s="585"/>
      <c r="C6" s="430">
        <f>SUM(C7:C30)</f>
        <v>81086</v>
      </c>
    </row>
    <row r="7" spans="1:3" ht="21" customHeight="1">
      <c r="A7" s="431">
        <v>1</v>
      </c>
      <c r="B7" s="432" t="s">
        <v>504</v>
      </c>
      <c r="C7" s="431">
        <v>4057</v>
      </c>
    </row>
    <row r="8" spans="1:3" ht="21" customHeight="1">
      <c r="A8" s="431">
        <v>2</v>
      </c>
      <c r="B8" s="432" t="s">
        <v>505</v>
      </c>
      <c r="C8" s="431">
        <v>4043</v>
      </c>
    </row>
    <row r="9" spans="1:3" ht="21" customHeight="1">
      <c r="A9" s="431">
        <v>3</v>
      </c>
      <c r="B9" s="432" t="s">
        <v>506</v>
      </c>
      <c r="C9" s="431">
        <v>4957</v>
      </c>
    </row>
    <row r="10" spans="1:3" ht="21" customHeight="1">
      <c r="A10" s="431">
        <v>4</v>
      </c>
      <c r="B10" s="432" t="s">
        <v>507</v>
      </c>
      <c r="C10" s="431">
        <v>3395</v>
      </c>
    </row>
    <row r="11" spans="1:3" ht="21" customHeight="1">
      <c r="A11" s="431">
        <v>5</v>
      </c>
      <c r="B11" s="432" t="s">
        <v>508</v>
      </c>
      <c r="C11" s="431">
        <v>6159</v>
      </c>
    </row>
    <row r="12" spans="1:3" ht="21" customHeight="1">
      <c r="A12" s="431">
        <v>6</v>
      </c>
      <c r="B12" s="432" t="s">
        <v>509</v>
      </c>
      <c r="C12" s="431">
        <v>2968</v>
      </c>
    </row>
    <row r="13" spans="1:3" ht="21" customHeight="1">
      <c r="A13" s="431">
        <v>7</v>
      </c>
      <c r="B13" s="432" t="s">
        <v>510</v>
      </c>
      <c r="C13" s="431">
        <v>4024</v>
      </c>
    </row>
    <row r="14" spans="1:3" ht="21" customHeight="1">
      <c r="A14" s="431">
        <v>8</v>
      </c>
      <c r="B14" s="432" t="s">
        <v>511</v>
      </c>
      <c r="C14" s="431">
        <v>3775</v>
      </c>
    </row>
    <row r="15" spans="1:3" ht="21" customHeight="1">
      <c r="A15" s="431">
        <v>9</v>
      </c>
      <c r="B15" s="432" t="s">
        <v>512</v>
      </c>
      <c r="C15" s="431">
        <v>5010</v>
      </c>
    </row>
    <row r="16" spans="1:3" ht="21" customHeight="1">
      <c r="A16" s="431">
        <v>10</v>
      </c>
      <c r="B16" s="432" t="s">
        <v>513</v>
      </c>
      <c r="C16" s="431">
        <v>2765</v>
      </c>
    </row>
    <row r="17" spans="1:3" ht="21" customHeight="1">
      <c r="A17" s="431">
        <v>11</v>
      </c>
      <c r="B17" s="432" t="s">
        <v>514</v>
      </c>
      <c r="C17" s="431">
        <v>4512</v>
      </c>
    </row>
    <row r="18" spans="1:3" ht="21" customHeight="1">
      <c r="A18" s="431">
        <v>12</v>
      </c>
      <c r="B18" s="432" t="s">
        <v>515</v>
      </c>
      <c r="C18" s="431">
        <v>2509</v>
      </c>
    </row>
    <row r="19" spans="1:3" ht="21" customHeight="1">
      <c r="A19" s="431">
        <v>13</v>
      </c>
      <c r="B19" s="432" t="s">
        <v>516</v>
      </c>
      <c r="C19" s="431">
        <v>3642</v>
      </c>
    </row>
    <row r="20" spans="1:3" ht="21" customHeight="1">
      <c r="A20" s="431">
        <v>14</v>
      </c>
      <c r="B20" s="432" t="s">
        <v>517</v>
      </c>
      <c r="C20" s="431">
        <v>4079</v>
      </c>
    </row>
    <row r="21" spans="1:3" ht="21" customHeight="1">
      <c r="A21" s="431">
        <v>15</v>
      </c>
      <c r="B21" s="432" t="s">
        <v>518</v>
      </c>
      <c r="C21" s="431">
        <v>2737</v>
      </c>
    </row>
    <row r="22" spans="1:3" ht="21" customHeight="1">
      <c r="A22" s="431">
        <v>16</v>
      </c>
      <c r="B22" s="432" t="s">
        <v>519</v>
      </c>
      <c r="C22" s="431">
        <v>1690</v>
      </c>
    </row>
    <row r="23" spans="1:3" ht="21" customHeight="1">
      <c r="A23" s="431">
        <v>17</v>
      </c>
      <c r="B23" s="432" t="s">
        <v>520</v>
      </c>
      <c r="C23" s="431">
        <v>2081</v>
      </c>
    </row>
    <row r="24" spans="1:3" ht="21" customHeight="1">
      <c r="A24" s="431">
        <v>18</v>
      </c>
      <c r="B24" s="432" t="s">
        <v>521</v>
      </c>
      <c r="C24" s="431">
        <v>2002</v>
      </c>
    </row>
    <row r="25" spans="1:3" ht="21" customHeight="1">
      <c r="A25" s="431">
        <v>19</v>
      </c>
      <c r="B25" s="432" t="s">
        <v>522</v>
      </c>
      <c r="C25" s="431">
        <v>4876</v>
      </c>
    </row>
    <row r="26" spans="1:3" ht="21" customHeight="1">
      <c r="A26" s="431">
        <v>20</v>
      </c>
      <c r="B26" s="432" t="s">
        <v>523</v>
      </c>
      <c r="C26" s="431">
        <v>3091</v>
      </c>
    </row>
    <row r="27" spans="1:3" ht="21" customHeight="1">
      <c r="A27" s="431">
        <v>21</v>
      </c>
      <c r="B27" s="432" t="s">
        <v>524</v>
      </c>
      <c r="C27" s="431">
        <v>1492</v>
      </c>
    </row>
    <row r="28" spans="1:3" ht="21" customHeight="1">
      <c r="A28" s="431">
        <v>22</v>
      </c>
      <c r="B28" s="432" t="s">
        <v>525</v>
      </c>
      <c r="C28" s="431">
        <v>1783</v>
      </c>
    </row>
    <row r="29" spans="1:3" ht="21" customHeight="1">
      <c r="A29" s="431">
        <v>23</v>
      </c>
      <c r="B29" s="432" t="s">
        <v>526</v>
      </c>
      <c r="C29" s="431">
        <v>2522</v>
      </c>
    </row>
    <row r="30" spans="1:3" ht="21" customHeight="1">
      <c r="A30" s="431">
        <v>24</v>
      </c>
      <c r="B30" s="432" t="s">
        <v>527</v>
      </c>
      <c r="C30" s="431">
        <v>2917</v>
      </c>
    </row>
  </sheetData>
  <sheetProtection/>
  <mergeCells count="3">
    <mergeCell ref="A2:C2"/>
    <mergeCell ref="B3:C3"/>
    <mergeCell ref="A6:B6"/>
  </mergeCells>
  <printOptions horizontalCentered="1"/>
  <pageMargins left="0.31" right="0.31" top="0.39" bottom="0.2" header="0.31" footer="0.31"/>
  <pageSetup blackAndWhite="1" errors="blank" horizontalDpi="600" verticalDpi="600" orientation="portrait" paperSize="9" r:id="rId1"/>
  <headerFooter scaleWithDoc="0" alignWithMargins="0">
    <oddFooter xml:space="preserve">&amp;C &amp;P </oddFooter>
  </headerFooter>
</worksheet>
</file>

<file path=xl/worksheets/sheet7.xml><?xml version="1.0" encoding="utf-8"?>
<worksheet xmlns="http://schemas.openxmlformats.org/spreadsheetml/2006/main" xmlns:r="http://schemas.openxmlformats.org/officeDocument/2006/relationships">
  <sheetPr>
    <tabColor indexed="11"/>
  </sheetPr>
  <dimension ref="A1:C93"/>
  <sheetViews>
    <sheetView showZeros="0" view="pageBreakPreview" zoomScaleNormal="110" zoomScaleSheetLayoutView="100" zoomScalePageLayoutView="0" workbookViewId="0" topLeftCell="A1">
      <selection activeCell="H7" sqref="H7"/>
    </sheetView>
  </sheetViews>
  <sheetFormatPr defaultColWidth="10.00390625" defaultRowHeight="13.5" customHeight="1"/>
  <cols>
    <col min="1" max="1" width="62.00390625" style="419" customWidth="1"/>
    <col min="2" max="2" width="22.375" style="166" customWidth="1"/>
    <col min="3" max="16384" width="10.00390625" style="165" customWidth="1"/>
  </cols>
  <sheetData>
    <row r="1" spans="1:2" ht="17.25">
      <c r="A1" s="572" t="s">
        <v>528</v>
      </c>
      <c r="B1" s="573"/>
    </row>
    <row r="2" spans="1:2" ht="24">
      <c r="A2" s="586" t="s">
        <v>529</v>
      </c>
      <c r="B2" s="586"/>
    </row>
    <row r="3" spans="1:2" ht="21">
      <c r="A3" s="587" t="s">
        <v>530</v>
      </c>
      <c r="B3" s="587"/>
    </row>
    <row r="4" spans="1:2" ht="20.25" customHeight="1">
      <c r="A4" s="420"/>
      <c r="B4" s="421" t="s">
        <v>2</v>
      </c>
    </row>
    <row r="5" spans="1:2" ht="24" customHeight="1">
      <c r="A5" s="422" t="s">
        <v>531</v>
      </c>
      <c r="B5" s="423" t="s">
        <v>33</v>
      </c>
    </row>
    <row r="6" spans="1:2" ht="24" customHeight="1">
      <c r="A6" s="172" t="s">
        <v>532</v>
      </c>
      <c r="B6" s="176">
        <f>B7+B11+B21</f>
        <v>81086</v>
      </c>
    </row>
    <row r="7" spans="1:2" ht="19.5" customHeight="1">
      <c r="A7" s="175" t="s">
        <v>533</v>
      </c>
      <c r="B7" s="176">
        <f>SUM(B8:B10)</f>
        <v>4540</v>
      </c>
    </row>
    <row r="8" spans="1:2" ht="19.5" customHeight="1">
      <c r="A8" s="177" t="s">
        <v>534</v>
      </c>
      <c r="B8" s="178">
        <v>210</v>
      </c>
    </row>
    <row r="9" spans="1:2" ht="19.5" customHeight="1">
      <c r="A9" s="177" t="s">
        <v>535</v>
      </c>
      <c r="B9" s="178">
        <v>3980</v>
      </c>
    </row>
    <row r="10" spans="1:2" ht="19.5" customHeight="1">
      <c r="A10" s="177" t="s">
        <v>536</v>
      </c>
      <c r="B10" s="178">
        <v>350</v>
      </c>
    </row>
    <row r="11" spans="1:2" ht="19.5" customHeight="1">
      <c r="A11" s="175" t="s">
        <v>537</v>
      </c>
      <c r="B11" s="179">
        <f>SUM(B12:B20)</f>
        <v>63130</v>
      </c>
    </row>
    <row r="12" spans="1:2" ht="19.5" customHeight="1">
      <c r="A12" s="177" t="s">
        <v>538</v>
      </c>
      <c r="B12" s="180">
        <v>20682</v>
      </c>
    </row>
    <row r="13" spans="1:2" ht="19.5" customHeight="1">
      <c r="A13" s="177" t="s">
        <v>539</v>
      </c>
      <c r="B13" s="180">
        <v>13630</v>
      </c>
    </row>
    <row r="14" spans="1:2" ht="18.75" customHeight="1">
      <c r="A14" s="177" t="s">
        <v>540</v>
      </c>
      <c r="B14" s="178">
        <v>60</v>
      </c>
    </row>
    <row r="15" spans="1:2" ht="19.5" customHeight="1">
      <c r="A15" s="177" t="s">
        <v>541</v>
      </c>
      <c r="B15" s="178">
        <v>7082</v>
      </c>
    </row>
    <row r="16" spans="1:2" ht="19.5" customHeight="1">
      <c r="A16" s="177" t="s">
        <v>542</v>
      </c>
      <c r="B16" s="178">
        <v>1468</v>
      </c>
    </row>
    <row r="17" spans="1:2" ht="19.5" customHeight="1">
      <c r="A17" s="177" t="s">
        <v>543</v>
      </c>
      <c r="B17" s="180">
        <v>1601</v>
      </c>
    </row>
    <row r="18" spans="1:3" s="190" customFormat="1" ht="16.5" customHeight="1">
      <c r="A18" s="148" t="s">
        <v>544</v>
      </c>
      <c r="B18" s="424">
        <v>1116</v>
      </c>
      <c r="C18" s="165"/>
    </row>
    <row r="19" spans="1:3" s="418" customFormat="1" ht="16.5" customHeight="1">
      <c r="A19" s="148" t="s">
        <v>545</v>
      </c>
      <c r="B19" s="424">
        <v>16496</v>
      </c>
      <c r="C19" s="165"/>
    </row>
    <row r="20" spans="1:3" s="418" customFormat="1" ht="16.5" customHeight="1">
      <c r="A20" s="177" t="s">
        <v>546</v>
      </c>
      <c r="B20" s="178">
        <v>995</v>
      </c>
      <c r="C20" s="165"/>
    </row>
    <row r="21" spans="1:2" ht="19.5" customHeight="1">
      <c r="A21" s="175" t="s">
        <v>547</v>
      </c>
      <c r="B21" s="176">
        <f>SUM(B22:B30)</f>
        <v>13416</v>
      </c>
    </row>
    <row r="22" spans="1:2" ht="19.5" customHeight="1">
      <c r="A22" s="177" t="s">
        <v>548</v>
      </c>
      <c r="B22" s="178">
        <v>123</v>
      </c>
    </row>
    <row r="23" spans="1:2" ht="19.5" customHeight="1">
      <c r="A23" s="177" t="s">
        <v>549</v>
      </c>
      <c r="B23" s="180">
        <v>144</v>
      </c>
    </row>
    <row r="24" spans="1:2" ht="19.5" customHeight="1">
      <c r="A24" s="177" t="s">
        <v>550</v>
      </c>
      <c r="B24" s="178">
        <v>1727</v>
      </c>
    </row>
    <row r="25" spans="1:2" ht="19.5" customHeight="1">
      <c r="A25" s="177" t="s">
        <v>551</v>
      </c>
      <c r="B25" s="178">
        <v>10301</v>
      </c>
    </row>
    <row r="26" spans="1:2" ht="19.5" customHeight="1">
      <c r="A26" s="177" t="s">
        <v>552</v>
      </c>
      <c r="B26" s="178">
        <v>90</v>
      </c>
    </row>
    <row r="27" spans="1:2" ht="19.5" customHeight="1">
      <c r="A27" s="177" t="s">
        <v>553</v>
      </c>
      <c r="B27" s="180">
        <v>50</v>
      </c>
    </row>
    <row r="28" spans="1:2" ht="19.5" customHeight="1">
      <c r="A28" s="177" t="s">
        <v>554</v>
      </c>
      <c r="B28" s="178">
        <v>454</v>
      </c>
    </row>
    <row r="29" spans="1:2" ht="19.5" customHeight="1">
      <c r="A29" s="177" t="s">
        <v>555</v>
      </c>
      <c r="B29" s="178">
        <v>359</v>
      </c>
    </row>
    <row r="30" spans="1:2" ht="19.5" customHeight="1">
      <c r="A30" s="177" t="s">
        <v>556</v>
      </c>
      <c r="B30" s="178">
        <v>168</v>
      </c>
    </row>
    <row r="31" ht="14.25">
      <c r="A31" s="165"/>
    </row>
    <row r="32" ht="14.25">
      <c r="A32" s="165"/>
    </row>
    <row r="33" ht="14.25">
      <c r="A33" s="165"/>
    </row>
    <row r="34" ht="14.25">
      <c r="A34" s="165"/>
    </row>
    <row r="35" ht="14.25">
      <c r="A35" s="165"/>
    </row>
    <row r="36" ht="14.25">
      <c r="A36" s="165"/>
    </row>
    <row r="37" ht="14.25">
      <c r="A37" s="165"/>
    </row>
    <row r="38" ht="14.25">
      <c r="A38" s="165"/>
    </row>
    <row r="39" ht="14.25">
      <c r="A39" s="165"/>
    </row>
    <row r="40" ht="14.25">
      <c r="A40" s="165"/>
    </row>
    <row r="41" ht="14.25">
      <c r="A41" s="165"/>
    </row>
    <row r="42" ht="14.25">
      <c r="A42" s="165"/>
    </row>
    <row r="43" ht="14.25">
      <c r="A43" s="165"/>
    </row>
    <row r="44" ht="14.25">
      <c r="A44" s="165"/>
    </row>
    <row r="45" ht="14.25">
      <c r="A45" s="165"/>
    </row>
    <row r="46" ht="14.25">
      <c r="A46" s="165"/>
    </row>
    <row r="47" ht="14.25">
      <c r="A47" s="165"/>
    </row>
    <row r="48" ht="14.25">
      <c r="A48" s="165"/>
    </row>
    <row r="49" ht="14.25">
      <c r="A49" s="165"/>
    </row>
    <row r="50" ht="14.25">
      <c r="A50" s="165"/>
    </row>
    <row r="51" ht="14.25">
      <c r="A51" s="165"/>
    </row>
    <row r="52" ht="14.25">
      <c r="A52" s="165"/>
    </row>
    <row r="53" ht="14.25">
      <c r="A53" s="165"/>
    </row>
    <row r="54" ht="14.25">
      <c r="A54" s="165"/>
    </row>
    <row r="55" ht="14.25">
      <c r="A55" s="165"/>
    </row>
    <row r="56" ht="14.25">
      <c r="A56" s="165"/>
    </row>
    <row r="57" ht="14.25">
      <c r="A57" s="165"/>
    </row>
    <row r="58" ht="14.25">
      <c r="A58" s="165"/>
    </row>
    <row r="59" ht="14.25">
      <c r="A59" s="165"/>
    </row>
    <row r="60" ht="14.25">
      <c r="A60" s="165"/>
    </row>
    <row r="61" ht="14.25">
      <c r="A61" s="165"/>
    </row>
    <row r="62" ht="14.25">
      <c r="A62" s="165"/>
    </row>
    <row r="63" ht="14.25">
      <c r="A63" s="165"/>
    </row>
    <row r="64" ht="14.25">
      <c r="A64" s="165"/>
    </row>
    <row r="65" ht="14.25">
      <c r="A65" s="165"/>
    </row>
    <row r="66" ht="14.25">
      <c r="A66" s="165"/>
    </row>
    <row r="67" ht="14.25">
      <c r="A67" s="165"/>
    </row>
    <row r="68" ht="14.25">
      <c r="A68" s="165"/>
    </row>
    <row r="69" ht="14.25">
      <c r="A69" s="165"/>
    </row>
    <row r="70" ht="14.25">
      <c r="A70" s="165"/>
    </row>
    <row r="71" ht="14.25">
      <c r="A71" s="165"/>
    </row>
    <row r="72" ht="14.25">
      <c r="A72" s="165"/>
    </row>
    <row r="73" ht="14.25">
      <c r="A73" s="165"/>
    </row>
    <row r="74" ht="14.25">
      <c r="A74" s="165"/>
    </row>
    <row r="75" ht="14.25">
      <c r="A75" s="165"/>
    </row>
    <row r="76" ht="14.25">
      <c r="A76" s="165"/>
    </row>
    <row r="77" ht="14.25">
      <c r="A77" s="165"/>
    </row>
    <row r="78" ht="14.25">
      <c r="A78" s="165"/>
    </row>
    <row r="79" ht="14.25">
      <c r="A79" s="165"/>
    </row>
    <row r="80" ht="14.25">
      <c r="A80" s="165"/>
    </row>
    <row r="81" ht="14.25">
      <c r="A81" s="165"/>
    </row>
    <row r="82" ht="14.25">
      <c r="A82" s="165"/>
    </row>
    <row r="83" ht="14.25">
      <c r="A83" s="165"/>
    </row>
    <row r="84" ht="14.25">
      <c r="A84" s="165"/>
    </row>
    <row r="85" ht="14.25">
      <c r="A85" s="165"/>
    </row>
    <row r="86" ht="14.25">
      <c r="A86" s="165"/>
    </row>
    <row r="87" ht="14.25">
      <c r="A87" s="165"/>
    </row>
    <row r="88" ht="14.25">
      <c r="A88" s="165"/>
    </row>
    <row r="89" ht="14.25">
      <c r="A89" s="165"/>
    </row>
    <row r="90" ht="14.25">
      <c r="A90" s="165"/>
    </row>
    <row r="91" ht="14.25">
      <c r="A91" s="165"/>
    </row>
    <row r="92" ht="14.25">
      <c r="A92" s="165"/>
    </row>
    <row r="93" ht="14.25">
      <c r="A93" s="165"/>
    </row>
  </sheetData>
  <sheetProtection/>
  <mergeCells count="3">
    <mergeCell ref="A1:B1"/>
    <mergeCell ref="A2:B2"/>
    <mergeCell ref="A3:B3"/>
  </mergeCells>
  <printOptions horizontalCentered="1"/>
  <pageMargins left="0.16" right="0.16" top="0.51" bottom="0.55" header="0.31" footer="0.2"/>
  <pageSetup blackAndWhite="1" errors="blank" horizontalDpi="600" verticalDpi="600" orientation="portrait" paperSize="9" r:id="rId1"/>
  <headerFooter scaleWithDoc="0" alignWithMargins="0">
    <oddFooter xml:space="preserve">&amp;C &amp;P </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H44"/>
  <sheetViews>
    <sheetView showZeros="0" zoomScaleSheetLayoutView="100" zoomScalePageLayoutView="0" workbookViewId="0" topLeftCell="A1">
      <selection activeCell="H15" sqref="H15"/>
    </sheetView>
  </sheetViews>
  <sheetFormatPr defaultColWidth="9.00390625" defaultRowHeight="14.25" customHeight="1"/>
  <cols>
    <col min="1" max="1" width="27.625" style="398" customWidth="1"/>
    <col min="2" max="2" width="17.375" style="399" customWidth="1"/>
    <col min="3" max="3" width="18.25390625" style="399" customWidth="1"/>
    <col min="4" max="4" width="10.875" style="400" customWidth="1"/>
    <col min="5" max="5" width="26.75390625" style="401" customWidth="1"/>
    <col min="6" max="6" width="17.375" style="402" customWidth="1"/>
    <col min="7" max="7" width="17.625" style="400" customWidth="1"/>
    <col min="8" max="8" width="10.25390625" style="400" customWidth="1"/>
    <col min="9" max="16384" width="9.00390625" style="397" customWidth="1"/>
  </cols>
  <sheetData>
    <row r="1" spans="1:8" ht="18" customHeight="1">
      <c r="A1" s="572" t="s">
        <v>557</v>
      </c>
      <c r="B1" s="573"/>
      <c r="C1" s="573"/>
      <c r="D1" s="573"/>
      <c r="E1" s="572"/>
      <c r="F1" s="73"/>
      <c r="G1" s="73"/>
      <c r="H1" s="73"/>
    </row>
    <row r="2" spans="1:8" ht="36" customHeight="1">
      <c r="A2" s="578" t="s">
        <v>558</v>
      </c>
      <c r="B2" s="578"/>
      <c r="C2" s="578"/>
      <c r="D2" s="578"/>
      <c r="E2" s="578"/>
      <c r="F2" s="578"/>
      <c r="G2" s="578"/>
      <c r="H2" s="578"/>
    </row>
    <row r="3" spans="1:8" ht="20.25" customHeight="1">
      <c r="A3" s="588" t="s">
        <v>559</v>
      </c>
      <c r="B3" s="588"/>
      <c r="C3" s="588"/>
      <c r="D3" s="588"/>
      <c r="E3" s="588"/>
      <c r="F3" s="138"/>
      <c r="G3" s="589" t="s">
        <v>560</v>
      </c>
      <c r="H3" s="590"/>
    </row>
    <row r="4" spans="1:8" ht="27.75" customHeight="1">
      <c r="A4" s="403" t="s">
        <v>561</v>
      </c>
      <c r="B4" s="403" t="s">
        <v>4</v>
      </c>
      <c r="C4" s="252" t="s">
        <v>5</v>
      </c>
      <c r="D4" s="139" t="s">
        <v>59</v>
      </c>
      <c r="E4" s="403" t="s">
        <v>449</v>
      </c>
      <c r="F4" s="403" t="s">
        <v>4</v>
      </c>
      <c r="G4" s="252" t="s">
        <v>5</v>
      </c>
      <c r="H4" s="139" t="s">
        <v>59</v>
      </c>
    </row>
    <row r="5" spans="1:8" ht="19.5" customHeight="1">
      <c r="A5" s="404" t="s">
        <v>562</v>
      </c>
      <c r="B5" s="405">
        <f>B6+B15</f>
        <v>359610</v>
      </c>
      <c r="C5" s="405">
        <f>C6+C15</f>
        <v>402615</v>
      </c>
      <c r="D5" s="406"/>
      <c r="E5" s="404" t="s">
        <v>562</v>
      </c>
      <c r="F5" s="407">
        <f>F6+F15</f>
        <v>359610</v>
      </c>
      <c r="G5" s="407">
        <f>G6+G15</f>
        <v>402615</v>
      </c>
      <c r="H5" s="406"/>
    </row>
    <row r="6" spans="1:8" ht="19.5" customHeight="1">
      <c r="A6" s="408" t="s">
        <v>61</v>
      </c>
      <c r="B6" s="405">
        <v>66944</v>
      </c>
      <c r="C6" s="405">
        <f>SUM(C7:C12)</f>
        <v>60974</v>
      </c>
      <c r="D6" s="406">
        <v>-8.916540937812767</v>
      </c>
      <c r="E6" s="408" t="s">
        <v>62</v>
      </c>
      <c r="F6" s="409">
        <f>SUM(F7:F14)</f>
        <v>208701</v>
      </c>
      <c r="G6" s="409">
        <f>SUM(G7:G14)</f>
        <v>278123</v>
      </c>
      <c r="H6" s="410">
        <v>33.3</v>
      </c>
    </row>
    <row r="7" spans="1:8" ht="19.5" customHeight="1">
      <c r="A7" s="148" t="s">
        <v>563</v>
      </c>
      <c r="B7" s="149">
        <v>1240</v>
      </c>
      <c r="C7" s="149">
        <v>10</v>
      </c>
      <c r="D7" s="410">
        <v>-99.1928974979822</v>
      </c>
      <c r="E7" s="148" t="s">
        <v>564</v>
      </c>
      <c r="F7" s="411">
        <v>21</v>
      </c>
      <c r="G7" s="412"/>
      <c r="H7" s="410"/>
    </row>
    <row r="8" spans="1:8" ht="19.5" customHeight="1">
      <c r="A8" s="148" t="s">
        <v>565</v>
      </c>
      <c r="B8" s="149">
        <v>92</v>
      </c>
      <c r="C8" s="149"/>
      <c r="D8" s="410"/>
      <c r="E8" s="148" t="s">
        <v>566</v>
      </c>
      <c r="F8" s="411">
        <v>1380</v>
      </c>
      <c r="G8" s="412">
        <v>540</v>
      </c>
      <c r="H8" s="410">
        <v>-60.86956521739131</v>
      </c>
    </row>
    <row r="9" spans="1:8" ht="19.5" customHeight="1">
      <c r="A9" s="148" t="s">
        <v>567</v>
      </c>
      <c r="B9" s="149">
        <v>44134</v>
      </c>
      <c r="C9" s="149">
        <v>40795</v>
      </c>
      <c r="D9" s="410">
        <v>-7.56559568586577</v>
      </c>
      <c r="E9" s="148" t="s">
        <v>568</v>
      </c>
      <c r="F9" s="149">
        <v>35132</v>
      </c>
      <c r="G9" s="413">
        <v>32830</v>
      </c>
      <c r="H9" s="410">
        <v>-6.552430832289646</v>
      </c>
    </row>
    <row r="10" spans="1:8" ht="19.5" customHeight="1">
      <c r="A10" s="148" t="s">
        <v>569</v>
      </c>
      <c r="B10" s="149">
        <v>15555</v>
      </c>
      <c r="C10" s="149">
        <v>5871</v>
      </c>
      <c r="D10" s="410">
        <v>-62.256509161041464</v>
      </c>
      <c r="E10" s="148" t="s">
        <v>570</v>
      </c>
      <c r="F10" s="149">
        <v>64556</v>
      </c>
      <c r="G10" s="413">
        <v>44066</v>
      </c>
      <c r="H10" s="410">
        <v>-31.739884751223745</v>
      </c>
    </row>
    <row r="11" spans="1:8" ht="19.5" customHeight="1">
      <c r="A11" s="148" t="s">
        <v>571</v>
      </c>
      <c r="B11" s="149"/>
      <c r="C11" s="149">
        <v>400</v>
      </c>
      <c r="D11" s="410" t="s">
        <v>60</v>
      </c>
      <c r="E11" s="148" t="s">
        <v>572</v>
      </c>
      <c r="F11" s="149">
        <v>96309</v>
      </c>
      <c r="G11" s="414">
        <v>184444</v>
      </c>
      <c r="H11" s="410">
        <v>91.51273505072214</v>
      </c>
    </row>
    <row r="12" spans="1:8" ht="19.5" customHeight="1">
      <c r="A12" s="324" t="s">
        <v>573</v>
      </c>
      <c r="B12" s="415">
        <v>5923</v>
      </c>
      <c r="C12" s="415">
        <v>13898</v>
      </c>
      <c r="D12" s="410"/>
      <c r="E12" s="148" t="s">
        <v>574</v>
      </c>
      <c r="F12" s="149">
        <v>9404</v>
      </c>
      <c r="G12" s="414">
        <v>16242</v>
      </c>
      <c r="H12" s="410">
        <v>72.71373883453849</v>
      </c>
    </row>
    <row r="13" spans="1:8" ht="19.5" customHeight="1">
      <c r="A13" s="408"/>
      <c r="B13" s="404"/>
      <c r="C13" s="404"/>
      <c r="D13" s="406"/>
      <c r="E13" s="148" t="s">
        <v>575</v>
      </c>
      <c r="F13" s="149"/>
      <c r="G13" s="414">
        <v>1</v>
      </c>
      <c r="H13" s="410" t="s">
        <v>60</v>
      </c>
    </row>
    <row r="14" spans="1:8" ht="19.5" customHeight="1">
      <c r="A14" s="341"/>
      <c r="B14" s="416"/>
      <c r="C14" s="416"/>
      <c r="D14" s="410"/>
      <c r="E14" s="148" t="s">
        <v>576</v>
      </c>
      <c r="F14" s="149">
        <v>1899</v>
      </c>
      <c r="G14" s="407"/>
      <c r="H14" s="410"/>
    </row>
    <row r="15" spans="1:8" ht="19.5" customHeight="1">
      <c r="A15" s="408" t="s">
        <v>73</v>
      </c>
      <c r="B15" s="405">
        <f>B16+B17+B18</f>
        <v>292666</v>
      </c>
      <c r="C15" s="405">
        <f>C16+C17+C18</f>
        <v>341641</v>
      </c>
      <c r="D15" s="406"/>
      <c r="E15" s="408" t="s">
        <v>74</v>
      </c>
      <c r="F15" s="407">
        <f>F16+F17+F18</f>
        <v>150909</v>
      </c>
      <c r="G15" s="407">
        <f>G16+G17+G18</f>
        <v>124492</v>
      </c>
      <c r="H15" s="406"/>
    </row>
    <row r="16" spans="1:8" ht="19.5" customHeight="1">
      <c r="A16" s="341" t="s">
        <v>75</v>
      </c>
      <c r="B16" s="416">
        <v>88647</v>
      </c>
      <c r="C16" s="416">
        <v>70112</v>
      </c>
      <c r="D16" s="410"/>
      <c r="E16" s="341" t="s">
        <v>76</v>
      </c>
      <c r="F16" s="416">
        <v>1930</v>
      </c>
      <c r="G16" s="342">
        <v>2229</v>
      </c>
      <c r="H16" s="410"/>
    </row>
    <row r="17" spans="1:8" ht="19.5" customHeight="1">
      <c r="A17" s="123" t="s">
        <v>577</v>
      </c>
      <c r="B17" s="162">
        <v>160000</v>
      </c>
      <c r="C17" s="162">
        <v>159000</v>
      </c>
      <c r="D17" s="410"/>
      <c r="E17" s="341" t="s">
        <v>578</v>
      </c>
      <c r="F17" s="416">
        <v>36450</v>
      </c>
      <c r="G17" s="344">
        <v>35492</v>
      </c>
      <c r="H17" s="410"/>
    </row>
    <row r="18" spans="1:8" ht="19.5" customHeight="1">
      <c r="A18" s="341" t="s">
        <v>579</v>
      </c>
      <c r="B18" s="416">
        <v>44019</v>
      </c>
      <c r="C18" s="416">
        <v>112529</v>
      </c>
      <c r="D18" s="410"/>
      <c r="E18" s="324" t="s">
        <v>580</v>
      </c>
      <c r="F18" s="415">
        <v>112529</v>
      </c>
      <c r="G18" s="345">
        <v>86771</v>
      </c>
      <c r="H18" s="410"/>
    </row>
    <row r="19" ht="19.5" customHeight="1">
      <c r="D19" s="417"/>
    </row>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spans="2:8" s="398" customFormat="1" ht="19.5" customHeight="1">
      <c r="B38" s="399"/>
      <c r="C38" s="399"/>
      <c r="D38" s="400"/>
      <c r="E38" s="401"/>
      <c r="F38" s="402"/>
      <c r="G38" s="400"/>
      <c r="H38" s="400"/>
    </row>
    <row r="39" spans="2:8" s="398" customFormat="1" ht="19.5" customHeight="1">
      <c r="B39" s="399"/>
      <c r="C39" s="399"/>
      <c r="D39" s="400"/>
      <c r="E39" s="401"/>
      <c r="F39" s="402"/>
      <c r="G39" s="400"/>
      <c r="H39" s="400"/>
    </row>
    <row r="40" spans="2:8" s="398" customFormat="1" ht="19.5" customHeight="1">
      <c r="B40" s="399"/>
      <c r="C40" s="399"/>
      <c r="D40" s="400"/>
      <c r="E40" s="401"/>
      <c r="F40" s="402"/>
      <c r="G40" s="400"/>
      <c r="H40" s="400"/>
    </row>
    <row r="41" spans="2:8" s="398" customFormat="1" ht="19.5" customHeight="1">
      <c r="B41" s="399"/>
      <c r="C41" s="399"/>
      <c r="D41" s="400"/>
      <c r="E41" s="401"/>
      <c r="F41" s="402"/>
      <c r="G41" s="400"/>
      <c r="H41" s="400"/>
    </row>
    <row r="42" spans="2:8" s="398" customFormat="1" ht="19.5" customHeight="1">
      <c r="B42" s="399"/>
      <c r="C42" s="399"/>
      <c r="D42" s="400"/>
      <c r="E42" s="401"/>
      <c r="F42" s="402"/>
      <c r="G42" s="400"/>
      <c r="H42" s="400"/>
    </row>
    <row r="43" spans="2:8" s="398" customFormat="1" ht="19.5" customHeight="1">
      <c r="B43" s="399"/>
      <c r="C43" s="399"/>
      <c r="D43" s="400"/>
      <c r="E43" s="401"/>
      <c r="F43" s="402"/>
      <c r="G43" s="400"/>
      <c r="H43" s="400"/>
    </row>
    <row r="44" spans="2:8" s="398" customFormat="1" ht="19.5" customHeight="1">
      <c r="B44" s="399"/>
      <c r="C44" s="399"/>
      <c r="D44" s="400"/>
      <c r="E44" s="401"/>
      <c r="F44" s="402"/>
      <c r="G44" s="400"/>
      <c r="H44" s="400"/>
    </row>
  </sheetData>
  <sheetProtection/>
  <mergeCells count="4">
    <mergeCell ref="A1:E1"/>
    <mergeCell ref="A2:H2"/>
    <mergeCell ref="A3:E3"/>
    <mergeCell ref="G3:H3"/>
  </mergeCells>
  <printOptions horizontalCentered="1"/>
  <pageMargins left="0.16" right="0.16" top="0.31" bottom="0.51" header="0.31" footer="0.31"/>
  <pageSetup blackAndWhite="1" errors="blank" fitToHeight="1" fitToWidth="1" horizontalDpi="600" verticalDpi="600" orientation="landscape" paperSize="9"/>
  <headerFooter scaleWithDoc="0" alignWithMargins="0">
    <oddFooter xml:space="preserve">&amp;C &amp;P </oddFooter>
  </headerFooter>
</worksheet>
</file>

<file path=xl/worksheets/sheet9.xml><?xml version="1.0" encoding="utf-8"?>
<worksheet xmlns="http://schemas.openxmlformats.org/spreadsheetml/2006/main" xmlns:r="http://schemas.openxmlformats.org/officeDocument/2006/relationships">
  <sheetPr>
    <tabColor indexed="11"/>
  </sheetPr>
  <dimension ref="A1:B68"/>
  <sheetViews>
    <sheetView view="pageBreakPreview" zoomScaleNormal="115" zoomScaleSheetLayoutView="100" zoomScalePageLayoutView="0" workbookViewId="0" topLeftCell="A1">
      <selection activeCell="C5" sqref="C5"/>
    </sheetView>
  </sheetViews>
  <sheetFormatPr defaultColWidth="9.00390625" defaultRowHeight="14.25" customHeight="1"/>
  <cols>
    <col min="1" max="1" width="53.00390625" style="364" customWidth="1"/>
    <col min="2" max="2" width="29.75390625" style="365" customWidth="1"/>
    <col min="3" max="16384" width="9.00390625" style="348" customWidth="1"/>
  </cols>
  <sheetData>
    <row r="1" spans="1:2" ht="18" customHeight="1">
      <c r="A1" s="591" t="s">
        <v>581</v>
      </c>
      <c r="B1" s="592"/>
    </row>
    <row r="2" spans="1:2" ht="24">
      <c r="A2" s="593" t="s">
        <v>582</v>
      </c>
      <c r="B2" s="593"/>
    </row>
    <row r="3" spans="1:2" ht="20.25" customHeight="1">
      <c r="A3" s="366"/>
      <c r="B3" s="167" t="s">
        <v>583</v>
      </c>
    </row>
    <row r="4" spans="1:2" ht="19.5" customHeight="1">
      <c r="A4" s="78" t="s">
        <v>449</v>
      </c>
      <c r="B4" s="79" t="s">
        <v>33</v>
      </c>
    </row>
    <row r="5" spans="1:2" ht="19.5" customHeight="1">
      <c r="A5" s="367" t="s">
        <v>62</v>
      </c>
      <c r="B5" s="102">
        <f>B6+B12+B26+B34+B44+B49</f>
        <v>278123</v>
      </c>
    </row>
    <row r="6" spans="1:2" s="349" customFormat="1" ht="16.5" customHeight="1">
      <c r="A6" s="368" t="s">
        <v>584</v>
      </c>
      <c r="B6" s="369">
        <v>540</v>
      </c>
    </row>
    <row r="7" spans="1:2" s="350" customFormat="1" ht="16.5" customHeight="1">
      <c r="A7" s="368" t="s">
        <v>585</v>
      </c>
      <c r="B7" s="369">
        <v>523</v>
      </c>
    </row>
    <row r="8" spans="1:2" s="350" customFormat="1" ht="16.5" customHeight="1">
      <c r="A8" s="368" t="s">
        <v>586</v>
      </c>
      <c r="B8" s="369">
        <v>255</v>
      </c>
    </row>
    <row r="9" spans="1:2" s="350" customFormat="1" ht="16.5" customHeight="1">
      <c r="A9" s="368" t="s">
        <v>587</v>
      </c>
      <c r="B9" s="369">
        <v>268</v>
      </c>
    </row>
    <row r="10" spans="1:2" s="350" customFormat="1" ht="16.5" customHeight="1">
      <c r="A10" s="368" t="s">
        <v>588</v>
      </c>
      <c r="B10" s="369">
        <v>17</v>
      </c>
    </row>
    <row r="11" spans="1:2" s="350" customFormat="1" ht="16.5" customHeight="1">
      <c r="A11" s="370" t="s">
        <v>587</v>
      </c>
      <c r="B11" s="371">
        <v>17</v>
      </c>
    </row>
    <row r="12" spans="1:2" s="351" customFormat="1" ht="16.5" customHeight="1">
      <c r="A12" s="370" t="s">
        <v>589</v>
      </c>
      <c r="B12" s="371">
        <v>32830</v>
      </c>
    </row>
    <row r="13" spans="1:2" s="351" customFormat="1" ht="16.5" customHeight="1">
      <c r="A13" s="370" t="s">
        <v>590</v>
      </c>
      <c r="B13" s="371">
        <v>21802</v>
      </c>
    </row>
    <row r="14" spans="1:2" s="351" customFormat="1" ht="16.5" customHeight="1">
      <c r="A14" s="372" t="s">
        <v>591</v>
      </c>
      <c r="B14" s="373">
        <v>13254</v>
      </c>
    </row>
    <row r="15" spans="1:2" s="352" customFormat="1" ht="16.5" customHeight="1">
      <c r="A15" s="372" t="s">
        <v>592</v>
      </c>
      <c r="B15" s="373">
        <v>7</v>
      </c>
    </row>
    <row r="16" spans="1:2" s="352" customFormat="1" ht="16.5" customHeight="1">
      <c r="A16" s="372" t="s">
        <v>593</v>
      </c>
      <c r="B16" s="373">
        <v>2136</v>
      </c>
    </row>
    <row r="17" spans="1:2" s="352" customFormat="1" ht="16.5" customHeight="1">
      <c r="A17" s="374" t="s">
        <v>594</v>
      </c>
      <c r="B17" s="375">
        <v>6405</v>
      </c>
    </row>
    <row r="18" spans="1:2" s="352" customFormat="1" ht="16.5" customHeight="1">
      <c r="A18" s="374" t="s">
        <v>595</v>
      </c>
      <c r="B18" s="375">
        <v>295</v>
      </c>
    </row>
    <row r="19" spans="1:2" s="353" customFormat="1" ht="16.5" customHeight="1">
      <c r="A19" s="374" t="s">
        <v>596</v>
      </c>
      <c r="B19" s="375">
        <v>1657</v>
      </c>
    </row>
    <row r="20" spans="1:2" s="353" customFormat="1" ht="16.5" customHeight="1">
      <c r="A20" s="374" t="s">
        <v>597</v>
      </c>
      <c r="B20" s="375">
        <v>241</v>
      </c>
    </row>
    <row r="21" spans="1:2" s="353" customFormat="1" ht="16.5" customHeight="1">
      <c r="A21" s="376" t="s">
        <v>598</v>
      </c>
      <c r="B21" s="377">
        <v>1416</v>
      </c>
    </row>
    <row r="22" spans="1:2" s="354" customFormat="1" ht="16.5" customHeight="1">
      <c r="A22" s="376" t="s">
        <v>599</v>
      </c>
      <c r="B22" s="377">
        <v>76</v>
      </c>
    </row>
    <row r="23" spans="1:2" s="354" customFormat="1" ht="16.5" customHeight="1">
      <c r="A23" s="378" t="s">
        <v>600</v>
      </c>
      <c r="B23" s="379">
        <v>76</v>
      </c>
    </row>
    <row r="24" spans="1:2" s="355" customFormat="1" ht="16.5" customHeight="1">
      <c r="A24" s="380" t="s">
        <v>601</v>
      </c>
      <c r="B24" s="381">
        <v>9000</v>
      </c>
    </row>
    <row r="25" spans="1:2" s="356" customFormat="1" ht="16.5" customHeight="1">
      <c r="A25" s="382" t="s">
        <v>602</v>
      </c>
      <c r="B25" s="383">
        <v>9000</v>
      </c>
    </row>
    <row r="26" spans="1:2" s="357" customFormat="1" ht="16.5" customHeight="1">
      <c r="A26" s="384" t="s">
        <v>603</v>
      </c>
      <c r="B26" s="385">
        <v>44066</v>
      </c>
    </row>
    <row r="27" spans="1:2" s="357" customFormat="1" ht="16.5" customHeight="1">
      <c r="A27" s="384" t="s">
        <v>604</v>
      </c>
      <c r="B27" s="385">
        <v>779</v>
      </c>
    </row>
    <row r="28" spans="1:2" s="357" customFormat="1" ht="16.5" customHeight="1">
      <c r="A28" s="384" t="s">
        <v>587</v>
      </c>
      <c r="B28" s="385">
        <v>779</v>
      </c>
    </row>
    <row r="29" spans="1:2" s="358" customFormat="1" ht="16.5" customHeight="1">
      <c r="A29" s="384" t="s">
        <v>605</v>
      </c>
      <c r="B29" s="385">
        <v>3728</v>
      </c>
    </row>
    <row r="30" spans="1:2" s="358" customFormat="1" ht="16.5" customHeight="1">
      <c r="A30" s="384" t="s">
        <v>587</v>
      </c>
      <c r="B30" s="385">
        <v>3518</v>
      </c>
    </row>
    <row r="31" spans="1:2" s="358" customFormat="1" ht="16.5" customHeight="1">
      <c r="A31" s="386" t="s">
        <v>606</v>
      </c>
      <c r="B31" s="387">
        <v>210</v>
      </c>
    </row>
    <row r="32" spans="1:2" s="359" customFormat="1" ht="16.5" customHeight="1">
      <c r="A32" s="386" t="s">
        <v>607</v>
      </c>
      <c r="B32" s="387">
        <v>39559</v>
      </c>
    </row>
    <row r="33" spans="1:2" s="359" customFormat="1" ht="16.5" customHeight="1">
      <c r="A33" s="386" t="s">
        <v>608</v>
      </c>
      <c r="B33" s="387">
        <v>39559</v>
      </c>
    </row>
    <row r="34" spans="1:2" s="359" customFormat="1" ht="16.5" customHeight="1">
      <c r="A34" s="388" t="s">
        <v>609</v>
      </c>
      <c r="B34" s="389">
        <v>184444</v>
      </c>
    </row>
    <row r="35" spans="1:2" s="360" customFormat="1" ht="16.5" customHeight="1">
      <c r="A35" s="388" t="s">
        <v>610</v>
      </c>
      <c r="B35" s="389">
        <v>183246</v>
      </c>
    </row>
    <row r="36" spans="1:2" s="360" customFormat="1" ht="16.5" customHeight="1">
      <c r="A36" s="390" t="s">
        <v>611</v>
      </c>
      <c r="B36" s="391">
        <v>183246</v>
      </c>
    </row>
    <row r="37" spans="1:2" s="361" customFormat="1" ht="16.5" customHeight="1">
      <c r="A37" s="392" t="s">
        <v>612</v>
      </c>
      <c r="B37" s="393">
        <v>1198</v>
      </c>
    </row>
    <row r="38" spans="1:2" s="362" customFormat="1" ht="16.5" customHeight="1">
      <c r="A38" s="392" t="s">
        <v>613</v>
      </c>
      <c r="B38" s="393">
        <v>444</v>
      </c>
    </row>
    <row r="39" spans="1:2" s="362" customFormat="1" ht="16.5" customHeight="1">
      <c r="A39" s="394" t="s">
        <v>614</v>
      </c>
      <c r="B39" s="395">
        <v>10</v>
      </c>
    </row>
    <row r="40" spans="1:2" s="363" customFormat="1" ht="16.5" customHeight="1">
      <c r="A40" s="394" t="s">
        <v>615</v>
      </c>
      <c r="B40" s="395">
        <v>112</v>
      </c>
    </row>
    <row r="41" spans="1:2" s="363" customFormat="1" ht="16.5" customHeight="1">
      <c r="A41" s="394" t="s">
        <v>616</v>
      </c>
      <c r="B41" s="395">
        <v>126</v>
      </c>
    </row>
    <row r="42" spans="1:2" s="363" customFormat="1" ht="16.5" customHeight="1">
      <c r="A42" s="394" t="s">
        <v>617</v>
      </c>
      <c r="B42" s="395">
        <v>93</v>
      </c>
    </row>
    <row r="43" spans="1:2" s="363" customFormat="1" ht="16.5" customHeight="1">
      <c r="A43" s="394" t="s">
        <v>618</v>
      </c>
      <c r="B43" s="395">
        <v>413</v>
      </c>
    </row>
    <row r="44" spans="1:2" s="363" customFormat="1" ht="16.5" customHeight="1">
      <c r="A44" s="394" t="s">
        <v>619</v>
      </c>
      <c r="B44" s="395">
        <v>16242</v>
      </c>
    </row>
    <row r="45" spans="1:2" s="363" customFormat="1" ht="16.5" customHeight="1">
      <c r="A45" s="394" t="s">
        <v>620</v>
      </c>
      <c r="B45" s="395">
        <v>16242</v>
      </c>
    </row>
    <row r="46" spans="1:2" s="363" customFormat="1" ht="16.5" customHeight="1">
      <c r="A46" s="394" t="s">
        <v>621</v>
      </c>
      <c r="B46" s="395">
        <v>1559</v>
      </c>
    </row>
    <row r="47" spans="1:2" s="363" customFormat="1" ht="16.5" customHeight="1">
      <c r="A47" s="394" t="s">
        <v>622</v>
      </c>
      <c r="B47" s="395">
        <v>982</v>
      </c>
    </row>
    <row r="48" spans="1:2" s="363" customFormat="1" ht="16.5" customHeight="1">
      <c r="A48" s="394" t="s">
        <v>623</v>
      </c>
      <c r="B48" s="395">
        <v>13701</v>
      </c>
    </row>
    <row r="49" spans="1:2" s="363" customFormat="1" ht="16.5" customHeight="1">
      <c r="A49" s="394" t="s">
        <v>624</v>
      </c>
      <c r="B49" s="395">
        <v>1</v>
      </c>
    </row>
    <row r="50" spans="1:2" s="363" customFormat="1" ht="16.5" customHeight="1">
      <c r="A50" s="394" t="s">
        <v>625</v>
      </c>
      <c r="B50" s="395">
        <v>1</v>
      </c>
    </row>
    <row r="51" spans="1:2" s="363" customFormat="1" ht="16.5" customHeight="1">
      <c r="A51" s="394" t="s">
        <v>626</v>
      </c>
      <c r="B51" s="395">
        <v>1</v>
      </c>
    </row>
    <row r="52" ht="36" customHeight="1"/>
    <row r="53" ht="34.5" customHeight="1"/>
    <row r="65" spans="1:2" ht="14.25" customHeight="1">
      <c r="A65" s="348"/>
      <c r="B65" s="396"/>
    </row>
    <row r="66" spans="1:2" ht="15">
      <c r="A66" s="348"/>
      <c r="B66" s="396"/>
    </row>
    <row r="67" spans="1:2" ht="15">
      <c r="A67" s="348"/>
      <c r="B67" s="396"/>
    </row>
    <row r="68" spans="1:2" ht="15">
      <c r="A68" s="348"/>
      <c r="B68" s="396"/>
    </row>
    <row r="69" ht="15"/>
  </sheetData>
  <sheetProtection/>
  <mergeCells count="2">
    <mergeCell ref="A1:B1"/>
    <mergeCell ref="A2:B2"/>
  </mergeCells>
  <printOptions horizontalCentered="1"/>
  <pageMargins left="0.24" right="0.24" top="0.51" bottom="0.51" header="0.24" footer="0.24"/>
  <pageSetup blackAndWhite="1" errors="blank" horizontalDpi="600" verticalDpi="600" orientation="portrait" paperSize="9" r:id="rId1"/>
  <headerFooter scaleWithDoc="0" alignWithMargins="0">
    <oddFooter xml:space="preserve">&amp;C &amp;P </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财政局管理员</cp:lastModifiedBy>
  <dcterms:created xsi:type="dcterms:W3CDTF">2006-09-13T03:21:51Z</dcterms:created>
  <dcterms:modified xsi:type="dcterms:W3CDTF">2023-07-21T00:36:05Z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y fmtid="{D5CDD505-2E9C-101B-9397-08002B2CF9AE}" pid="3" name="KSOReadingLayout">
    <vt:bool>true</vt:bool>
  </property>
  <property fmtid="{D5CDD505-2E9C-101B-9397-08002B2CF9AE}" pid="4" name="ICV">
    <vt:lpwstr>15BC9A0536D1446AA91BEC14C20BF43C</vt:lpwstr>
  </property>
</Properties>
</file>