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68"/>
  </bookViews>
  <sheets>
    <sheet name="项目指标体系表-应急广播" sheetId="5" r:id="rId1"/>
    <sheet name="Sheet1" sheetId="3" state="hidden" r:id="rId2"/>
    <sheet name="指标表" sheetId="4" state="hidden" r:id="rId3"/>
  </sheets>
  <definedNames>
    <definedName name="_xlnm._FilterDatabase" localSheetId="0" hidden="1">'项目指标体系表-应急广播'!$4:$32</definedName>
    <definedName name="_xlnm.Print_Area" localSheetId="0">'项目指标体系表-应急广播'!$A$1:$J$31</definedName>
    <definedName name="_xlnm.Print_Titles" localSheetId="0">'项目指标体系表-应急广播'!$3:$4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<sst xmlns="http://schemas.openxmlformats.org/spreadsheetml/2006/main" count="251" uniqueCount="214">
  <si>
    <t>附件一、</t>
  </si>
  <si>
    <t>巫山县2023年重点绩效评价项目（应急广播体系建设）指标体系表</t>
  </si>
  <si>
    <t>评价指标</t>
  </si>
  <si>
    <t>指标解释</t>
  </si>
  <si>
    <t>评价内容及评分标准</t>
  </si>
  <si>
    <t>具体评价情况</t>
  </si>
  <si>
    <t>得分</t>
  </si>
  <si>
    <t>一级</t>
  </si>
  <si>
    <t>分值</t>
  </si>
  <si>
    <t>二级</t>
  </si>
  <si>
    <t>三级</t>
  </si>
  <si>
    <t>投入</t>
  </si>
  <si>
    <t>项目立项</t>
  </si>
  <si>
    <t>项目立项规范性</t>
  </si>
  <si>
    <t>项目的申请、设立过程是否符合相关要求，用以反映和考核项目立项的规范情况。</t>
  </si>
  <si>
    <t>①项目是否按照规定的程序申请设立,1分；
②所提交的文件、材料是否符合相关要求，1分；
③事前是否已经过必要的可行性研究、专家论证、风险评估、集体决策等，1分。
以上各项发现1项不合规或不相符扣减相应分数，扣完为止。</t>
  </si>
  <si>
    <t>该项目按照规定的程序申请设立；
审批文件、材料符合相关要求；
该项目实施单位编制了项目实施方案，该方案经重庆市文化和旅游发展委员会审批通过，并经集体决策，该实施方案已进行必要的可行性研究、专家论证、风险评估、绩效评估。</t>
  </si>
  <si>
    <t>绩效目标合理性</t>
  </si>
  <si>
    <t>项目所设定的绩效目标是否依据充分，是否符合客观实际，用以反映和考核项目绩效目标与项目实施的相符情况。</t>
  </si>
  <si>
    <t xml:space="preserve">
①是否符合国家相关法律法规、国民经济发展规划和党委政府决策，1分；
②是否与项目实施单位或委托单位职责密切相关，1分；
③项目是否为促进事业发展所必需，1分；
④项目预期产出效益和效果是否符合正常的业绩水平，1分。
以上各项发现1项不合规或不相符扣减相应分数，扣完为止。
</t>
  </si>
  <si>
    <t xml:space="preserve">
该项目未设定绩效目标。
</t>
  </si>
  <si>
    <t>绩效指标明确性</t>
  </si>
  <si>
    <t>依据绩效目标设定的绩效指标是否清晰、细化、可衡量等，用以反映和考核项目绩效目标的明细化情况。</t>
  </si>
  <si>
    <t xml:space="preserve">
①是否将项目绩效目标细化分解为具体的绩效指标，1分；
②是否通过清晰、可衡量的指标值予以体现，1分；
③是否与项目年度任务数或计划数相对应，1分；
④是否与预算确定的项目投资额或资金量相匹配，1分。
以上各项发现1项不合规或不相符扣减相应分数，扣完为止。</t>
  </si>
  <si>
    <t>该项目未设定绩效指标。</t>
  </si>
  <si>
    <t>资金落实</t>
  </si>
  <si>
    <t>资金到位率</t>
  </si>
  <si>
    <t>实际到位资金与计划投入资金的比率，用以反映和考核资金落实情况对项目实施的总体保障程度。</t>
  </si>
  <si>
    <t>资金到位率=（实际到位资金/计划投入资金）×100%。
实际到位资金：一定时期（本年度或项目期）内实际落实到具体项目的资金。
计划投入资金：一定时期（本年度或项目期）内计划投入到具体项目的资金。
本项得分=资金到位率*3。</t>
  </si>
  <si>
    <t>该项目实际到位资金462万元，预算资金462万元。资金到位率=462万元/462万元×100%=100%，得分=资金到位率*3=100%*3=3。</t>
  </si>
  <si>
    <t>到位及时率</t>
  </si>
  <si>
    <t>及时到位资金与应到位资金的比率，用以反映和考核项目资金落实的及时性程度。</t>
  </si>
  <si>
    <t>到位及时率=（及时到位资金/应到位资金）×100%。
及时到位资金：截至规定时点实际落实到具体项目的资金。
应到位资金：按照合同或项目进度要求截至规定时点应落实到具体项目的资金。
本项得分=到位及时率*3。</t>
  </si>
  <si>
    <t>到位及时率=（及时到位资金/应到位资金）×100%=（462万元/462万元）×100%=100%。得分=预算执行率*3=100%*3=3。</t>
  </si>
  <si>
    <t>管理</t>
  </si>
  <si>
    <t>业务管理</t>
  </si>
  <si>
    <t>管理制度健全性</t>
  </si>
  <si>
    <t>项目实施单位的业务管理制度是否健全，用以反映和考核业务管理制度对项目顺利实施的保障情况。</t>
  </si>
  <si>
    <t xml:space="preserve">
①是否已制定或具有相应的业务管理制度，1分；
②业务管理制度是否合法、合规、完整，1分。
以上各项发现1项不合规或不相符扣减相应分数，扣完为止。</t>
  </si>
  <si>
    <t>项目实施单位已制定相应的财务和业务管理制度；
财务和业务管理制度合法、合规、完整。</t>
  </si>
  <si>
    <t>制度执行有效性</t>
  </si>
  <si>
    <t>项目实施是否符合相关业务管理规定，用以反映和考核业务管理制度的有效执行情况。</t>
  </si>
  <si>
    <t xml:space="preserve">
①是否遵守相关法律法规和业务管理规定，1分；
②项目调整及支出调整手续是否完备，1分；
③项目合同书、验收报告、技术鉴定等资料是否齐全并及时归档，1分；
④项目实施的人员条件、场地设备、信息支撑等是否落实到位，1分。
以上各项发现1项不合规或不相符扣减相应分数，扣完为止。</t>
  </si>
  <si>
    <t>该项目遵守相关法律法规和相关管理规定；
该项目不存在调整事项；
合同书、验收报告、技术鉴定等资料齐全并及时归档；
项目实施的人员条件、场地设备、信息支撑等落实到位。</t>
  </si>
  <si>
    <t>项目质量可控性</t>
  </si>
  <si>
    <t>项目实施单位是否为达到项目质量要求而采取了必需的措施,用以反映和考核项目实施单位对项目质量的控制情况。</t>
  </si>
  <si>
    <t xml:space="preserve">
①是否已制定或具有相应的项目质量要求或标准，1分；
②是否采取了相应的项目质量检查、验收等必需的控制措施或手段，1分。
以上各项发现1项不合规或不相符扣减相应分数，扣完为止。</t>
  </si>
  <si>
    <t>被评价单位在《重庆市巫山县老少边及欠发达地区县级应急广播系统建设方案》中明确了相应的质量要求，相关设备安装完毕后经县、市两级验收，且验收合格。</t>
  </si>
  <si>
    <t>财务管理</t>
  </si>
  <si>
    <t>项目实施单位的财务制度是否健全，用以反映和考核财务管理制度对资金规范、安全运行的保障情况。</t>
  </si>
  <si>
    <t>①是否已制定或具有相应的项目资金管理办法，1分；
②项目资金管理办法是否符合相关财务会计制度的规定，1分。
以上各项发现1项不合规或不相符扣减相应分数，扣完为止。</t>
  </si>
  <si>
    <t>根据县文化旅游委《关于2023年巫山县老少边及欠发达地区县级应急广播体系建设项目相关绩效评价指标情况的说明》“市文化旅游委在《关于印发重庆市2023年老少边欠发达地区县级应急广播体系建设工程实施方案的通知》中明确提出按照《中央支持地方公共文化服务体系建设补助资金管理暂行办法》（财教(2022〕270号）有关规定加强资金管理……”，县文化旅游委以该暂行办法作为该项目财务管理制度。</t>
  </si>
  <si>
    <t>资金使用合规性</t>
  </si>
  <si>
    <t>项目资金使用是否符合相关的财务管理制度规定，用以反映和考核项目资金的规范运行情况。</t>
  </si>
  <si>
    <t>①是否符合国家财经法规和财务管理制度以及有关专项资金管理办法的规定，1分；
②资金的拨付是否有完整的审批程序和手续，1分；
③项目的重大开支是否经过评估认证，1分；
④是否符合项目预算批复或合同规定的用途，1分；
⑤是否存在截留、挤占、挪用、虚列支出等情况，1分。
以上各项发现1项不合规或不相符扣减相应分数，扣完为止。</t>
  </si>
  <si>
    <t xml:space="preserve">经检查项目实施单位提供的财务资料，资金的使用符合项目预算批复的用途；未发现资金的使用存在截留、挤占、挪用、虚列支出等情况；未发现资金使用违反国家财经法规和财务管理制度以及有关专项资金管理办法的规定的情况；资金的拨付有完整的审批程序和手续；单位项目的重大开支经过评估认证。
</t>
  </si>
  <si>
    <t>财务监控有效性</t>
  </si>
  <si>
    <t>项目实施单位是否为保障资金的安全、规范运行而采取了必要的监控措施，用以反映和考核项目实施单位对资金运行的控制情况。</t>
  </si>
  <si>
    <t xml:space="preserve">
①是否已制定或具有相应的监控机制，1分；
②是否采取了相应的财务检查等必要的监控措施或手段，1分。
以上各项发现1项不合规或不相符扣减相应分数，扣完为止。</t>
  </si>
  <si>
    <t>该项目建设过程中，县文化旅游委严格按照中央及重庆相关文件要求使用项目资金，确保专款专用。</t>
  </si>
  <si>
    <t>产出</t>
  </si>
  <si>
    <t>实际完成率</t>
  </si>
  <si>
    <t>补充完善县级应急广播平台</t>
  </si>
  <si>
    <t>补充完善县级应急广播平台实际产出数与计划产出数的比率，用以反映和考核项目产出数量目标的实现程度。</t>
  </si>
  <si>
    <t>实际完成率=(实际产出数/计划产出数)×100%；
实际产出数：一定时期(本年度或项目期)内项目实际产出的产品或提供的服务数量；
本项得分=实际完成率*目标分值。</t>
  </si>
  <si>
    <t>该项目计划补充完善县级应急广播制作播发系统，根据现场调研及相关验收资料，完成了县级应急广播平台升级。其中：含视播一体化控制软件、广播服务器、视频监控服务器、数据库软件及服务器、广播专用UPS电源、单兵图传平台系统、时间同步服务器等设备。</t>
  </si>
  <si>
    <t>新建横向职能部门应急预警信息接入前置系统</t>
  </si>
  <si>
    <t>建设横向职能部门应急预警信息接入前置系统实际产出数与计划产出数的比率，用以反映和考核项目产出数量目标的实现程度。</t>
  </si>
  <si>
    <t>该项目计划新建横向职能部门应急预警信息接入前置系统。根据现场调研及相关验收资料，完成2处横向部门对接，分别为气象局和应急局，包含彩屏桌面控制器、分控平台、音源设备、监听音箱、广播智能编码器等。</t>
  </si>
  <si>
    <t>传输覆盖网</t>
  </si>
  <si>
    <t>反映传输覆盖网的实际产出数与计划产出数的比率，用以反映和考核项目产出数量目标的实现程度。</t>
  </si>
  <si>
    <t>该项目计划新建调频台站、有限数字电视前端等7套适配系统，根据现场调研及相关验收资料，完成调频台站、地面数字电视前端等6套适配系统，有线数字电视前端适配系统已到货，因市级安播原因目前未实施安装对接。实际完成率=(实际产出数/计划产出数)×100%=6/7×100%=85.71%，本项得分=实际完成率*目标分值=85.71%*5=4.29。</t>
  </si>
  <si>
    <t>补充完善大喇叭系统</t>
  </si>
  <si>
    <t>大喇叭系统的实际产出数与计划产出数的比率，用以反映和考核项目产出数量目标的实现程度。</t>
  </si>
  <si>
    <t>该项目计划建设800只大喇叭，根据现场调研及相关验收资料，完成大喇叭系统建设。</t>
  </si>
  <si>
    <t>县级应急广播安全体系和信息安全设备</t>
  </si>
  <si>
    <t>县级应急广播安全体系和信息安全设备的实际产出数与计划产出数的比率，用以反映和考核项目产出数量目标的实现程度。</t>
  </si>
  <si>
    <t>该项目计划安装签名验签服务器、USB密码器、安全模块等安全设备，根据现场调研及相关验收资料，完成新增1套签名验签服务器，新增11套USB密码器，进一步提升县级应急广播安全体系和信息安全设备管控。</t>
  </si>
  <si>
    <t>新增一套机动应急广播系统</t>
  </si>
  <si>
    <t>应急广播系统的实际产出数与计划产出数的比率，用以反映和考核项目产出数量目标的实现程度。</t>
  </si>
  <si>
    <t>该项目计划新建1套一体化应急广播机动系统及配套设施。根据现场调研及相关验收资料，完成1套机动应急广播、单兵图传系统部署和设备安装。</t>
  </si>
  <si>
    <t>产出时效</t>
  </si>
  <si>
    <t>项目准备工作完成及时率</t>
  </si>
  <si>
    <t>项目准备工作实际提前完成时间与计划完成时间的比率，用以反映和考核项目产出时效目标的实现程度。</t>
  </si>
  <si>
    <t>完成及时率=[（计划完成时间-实际完成时间）/计划完成时间]×100%。
实际完成时间：项目实施单位完成该项目实际所耗用的时间。
计划完成时间：按照项目实施计划或相关规定完成该项目所需的时间。
得分=完成及时率*目标分值。</t>
  </si>
  <si>
    <t>根据被评价单位提供的项目实施方案及相关资料，项目准备工作按时完成。本项指标标准分值2分，扣0分，得2分。</t>
  </si>
  <si>
    <t>项目建设工作完成及时率</t>
  </si>
  <si>
    <t>项目建设工作实际提前完成时间与计划完成时间的比率，用以反映和考核项目产出时效目标的实现程度。</t>
  </si>
  <si>
    <t>根据被评价单位提供的项目实施方案，该项目建设工作完成期间为2023年5月至 2023年9月。该项目于2023年11月开工，分别进行了县级平台安装调试、乡镇、村级平台终端安装及培训工作，12月初完成项目建设。项目建设工作未按时完成。本项指标标准分值2分，扣2分，得0分。</t>
  </si>
  <si>
    <t>项目验收工作完成及时率</t>
  </si>
  <si>
    <t>项目验收工作实际提前完成时间与计划完成时间的比率，用以反映和考核项目产出时效目标的实现程度。</t>
  </si>
  <si>
    <t>根据被评价单位提供的项目实施方案，该项目验收工作期间为2023年10月至2023 年11月。被评价单位于2023年12月7日聘请第三方检测机构对该项目开展了检测，于2023年12月13日-12月17日组织专家组开展了自查验收，市级验收工作于2024年5-6月开展。项目验收工作未按时完成。本项指标标准分值3分，扣3分，得0分。</t>
  </si>
  <si>
    <t>质量达标率</t>
  </si>
  <si>
    <t>应急广播在线率</t>
  </si>
  <si>
    <t>反映应急广播终端设备在线情况。</t>
  </si>
  <si>
    <t>应急广播在线率≥90%，满分；
应急广播在线率＜90%，得分=实际应急广播在线率/95%*目标分值。</t>
  </si>
  <si>
    <t>综合其他省市关于应急广播在线率的规定，应急广播在线率最低不应低于90%。该项目实际在线率为92%，该指标得满分。</t>
  </si>
  <si>
    <t>设备质量达标率</t>
  </si>
  <si>
    <t>项目完成的质量达标产出数与实际产出数的比率，用以反映和考核项目产出质量目标的实现程度。</t>
  </si>
  <si>
    <t xml:space="preserve">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得分= 质量达标率*2。
</t>
  </si>
  <si>
    <t>根据现场调研及相关验收资料，设备全部验收合格。</t>
  </si>
  <si>
    <t>产出成本</t>
  </si>
  <si>
    <t>成本节约率</t>
  </si>
  <si>
    <t>完成项目计划工作目标的实际节约成本与计划成本  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</si>
  <si>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
①成本节约率＜0%，得0分；
②0%≤成本节约率＜10%，得满分；
③成本节约率≥10%，得0分。</t>
  </si>
  <si>
    <t>成本节约率。该项目经财政审核的预算投资为430万元，工程结算金额432.31万元，成本节约率=[（计划成本-实际成本）/计划成本]×100%=[（430-432.31）/430]×100%=-0.54%，成本节约率＜0%，扣5分。本项指标标准分值5分，扣5分，得0分。</t>
  </si>
  <si>
    <t>效果</t>
  </si>
  <si>
    <t>经济效益</t>
  </si>
  <si>
    <t>减少县重点防范和处置各级各类突发事件所造的经济损失</t>
  </si>
  <si>
    <t>反映项目建成后减少县重点防范和处置各级各类突发事件所造的经济损失的作用。</t>
  </si>
  <si>
    <t>绩效目标为有效减少：
①达到预期目标，赋100%-80%指标分值；
②部分达成预期目标并具有一定效果，赋80%-50%指标分值；
③未达成预期目标且效果较差，赋50%-0%指标分值。</t>
  </si>
  <si>
    <t>被评价单位未能提供相关资料。</t>
  </si>
  <si>
    <t>社会效益</t>
  </si>
  <si>
    <t>提升县广播电视公共服务能力</t>
  </si>
  <si>
    <t>反映项目建成后对提升县广播电视公共服务能力的促进作用。</t>
  </si>
  <si>
    <t>绩效目标为明显提升：
①达到预期目标，赋100%-80%指标分值；
②部分达成预期目标并具有一定效果，赋80%-50%指标分值；
③未达成预期目标且效果较差，赋50%-0%指标分值。</t>
  </si>
  <si>
    <t>根据被评价单位提供的相关资料，项目建成后，成为应急局等县级部门、镇街等单位发布灾害预警、政策、政务等信息的重要平台，大幅提升了县广播电视公共服务能力。</t>
  </si>
  <si>
    <t>满意度</t>
  </si>
  <si>
    <t>受益群众满意度</t>
  </si>
  <si>
    <t>受益群众对项目实施效果的满意程度。</t>
  </si>
  <si>
    <t>得分=实际满意度*10。</t>
  </si>
  <si>
    <t>受益群众满意度。经对受益群众进行问卷调查，并统计计算，综合满意度为90.10%，得分=综合满意度*10=90.10%*10=9.01。</t>
  </si>
  <si>
    <t>合计</t>
  </si>
  <si>
    <t>过程</t>
  </si>
  <si>
    <t>贷前调查</t>
  </si>
  <si>
    <t>尽职调查</t>
  </si>
  <si>
    <t>贷中审批</t>
  </si>
  <si>
    <t>贷款审批</t>
  </si>
  <si>
    <t>贷后管理</t>
  </si>
  <si>
    <t>贷后检查</t>
  </si>
  <si>
    <t>贷款风险分类管理</t>
  </si>
  <si>
    <t>贷款逾期管理</t>
  </si>
  <si>
    <t>贷后管理报告</t>
  </si>
  <si>
    <t>区县科技局参与</t>
  </si>
  <si>
    <t>政策知晓度</t>
  </si>
  <si>
    <t>日常管理</t>
  </si>
  <si>
    <t>产出数量</t>
  </si>
  <si>
    <t>贷款申请率</t>
  </si>
  <si>
    <t>申贷发放率</t>
  </si>
  <si>
    <t>科技成果申请增长率</t>
  </si>
  <si>
    <t>一类科技成果申请增长率</t>
  </si>
  <si>
    <t>产出质量</t>
  </si>
  <si>
    <t>财政资金乘数</t>
  </si>
  <si>
    <t>商业贷款叠加倍数</t>
  </si>
  <si>
    <t>贷款逾期率</t>
  </si>
  <si>
    <t>逾期贷款本金催收率</t>
  </si>
  <si>
    <t>代偿率</t>
  </si>
  <si>
    <t>营业收入增长率</t>
  </si>
  <si>
    <t>利税增长率</t>
  </si>
  <si>
    <t>资产规模增长率</t>
  </si>
  <si>
    <t>科技企业融资难问题解决帮助度</t>
  </si>
  <si>
    <t>高新企业孵化</t>
  </si>
  <si>
    <t>研发投入增长率</t>
  </si>
  <si>
    <t>就业人数增长率</t>
  </si>
  <si>
    <t>贷款企业满意度</t>
  </si>
  <si>
    <t>对基金管理机构满意度</t>
  </si>
  <si>
    <t>对合作银行满意度</t>
  </si>
  <si>
    <t>重庆市万州区科信贷工作各项指标情况表</t>
  </si>
  <si>
    <t>此部分可自动生成，会写入报告摘要里面去。</t>
  </si>
  <si>
    <t>序号</t>
  </si>
  <si>
    <t>指标名称</t>
  </si>
  <si>
    <t>指标值</t>
  </si>
  <si>
    <t>基金规模（万元）</t>
  </si>
  <si>
    <t>年度</t>
  </si>
  <si>
    <t>权重</t>
  </si>
  <si>
    <t>基金到位资金余额（万元）</t>
  </si>
  <si>
    <t>2018年</t>
  </si>
  <si>
    <t>2019年</t>
  </si>
  <si>
    <t>2020年</t>
  </si>
  <si>
    <t>累计科信贷申请笔数（笔）</t>
  </si>
  <si>
    <t>累计科信贷放款笔数（笔）</t>
  </si>
  <si>
    <t>科技型企业库企业数量（家）</t>
  </si>
  <si>
    <t>累计放款金额（万元）</t>
  </si>
  <si>
    <t>科信贷申请笔数（笔）</t>
  </si>
  <si>
    <t>累计叠加商业贷款金额（万元）</t>
  </si>
  <si>
    <t>贷款申请率（%）</t>
  </si>
  <si>
    <t>累计高新企业孵化（家）</t>
  </si>
  <si>
    <t>科信贷放款笔数（笔）</t>
  </si>
  <si>
    <t>年均贷款申请率（%）</t>
  </si>
  <si>
    <t>申贷发放率（%）</t>
  </si>
  <si>
    <t>年均申贷发放率（%）</t>
  </si>
  <si>
    <t>放款金额（万元）</t>
  </si>
  <si>
    <t>年均财政资金乘数</t>
  </si>
  <si>
    <t>年均商业贷款叠加倍数</t>
  </si>
  <si>
    <t>叠加商业贷款（万元）</t>
  </si>
  <si>
    <t>年均科技成果增长率（%）</t>
  </si>
  <si>
    <t>年均营业收入增长率（%）</t>
  </si>
  <si>
    <t>逾期贷款笔数（笔）</t>
  </si>
  <si>
    <t>年均研发投入增长率（%）</t>
  </si>
  <si>
    <t>贷款企业逾期率（%）</t>
  </si>
  <si>
    <t>年均利税增长率（%）</t>
  </si>
  <si>
    <t>逾期贷款金额（万元）</t>
  </si>
  <si>
    <t>年均就业人数增长率（%）</t>
  </si>
  <si>
    <t>贷款金额逾期率（%）</t>
  </si>
  <si>
    <t>年均资产规模增长率（%）</t>
  </si>
  <si>
    <t>逾期贷款催收金额（万元）</t>
  </si>
  <si>
    <t>科信贷资金对企业资金困难缓解程度（%）</t>
  </si>
  <si>
    <t>逾期贷款催收率（%）</t>
  </si>
  <si>
    <t>贷款企业对基金管理机构审批程序满意度（%）</t>
  </si>
  <si>
    <t>已代偿金额（万元）</t>
  </si>
  <si>
    <t>贷款企业对基金管理机构审批工作时效满意度（%）</t>
  </si>
  <si>
    <t>代偿率（%）</t>
  </si>
  <si>
    <t>此部分可自动生成，用于评价打分。</t>
  </si>
  <si>
    <t>对基金管理机构授信额度满意度（%）</t>
  </si>
  <si>
    <t>科技成果增长率（%）</t>
  </si>
  <si>
    <t>对放款银行审批程序满意度（%）</t>
  </si>
  <si>
    <t>营业收入增长率（%）</t>
  </si>
  <si>
    <t>对放款银行审批工作时效满意度（%）</t>
  </si>
  <si>
    <t>研发投入增长率（%）</t>
  </si>
  <si>
    <t>对放款银行放款额度满意度（%）</t>
  </si>
  <si>
    <t>利税增长率（%）</t>
  </si>
  <si>
    <t>就业人数增长率（%）</t>
  </si>
  <si>
    <t>资产规模增长率（%）</t>
  </si>
  <si>
    <t>高新企业孵化（家）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</si>
</sst>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theme="1"/>
      <name val="宋体"/>
      <charset val="134"/>
      <scheme val="minor"/>
    </font>
    <font>
      <b/>
      <sz val="10.5"/>
      <color rgb="FF000000"/>
      <name val="方正仿宋_GBK"/>
      <charset val="134"/>
    </font>
    <font>
      <b/>
      <sz val="16"/>
      <color rgb="FF000000"/>
      <name val="方正仿宋_GBK"/>
      <charset val="134"/>
    </font>
    <font>
      <sz val="11"/>
      <color rgb="FFFF0000"/>
      <name val="宋体"/>
      <charset val="134"/>
      <scheme val="minor"/>
    </font>
    <font>
      <sz val="10.5"/>
      <color rgb="FF000000"/>
      <name val="方正仿宋_GBK"/>
      <charset val="134"/>
    </font>
    <font>
      <sz val="10.5"/>
      <color theme="1"/>
      <name val="方正仿宋_GBK"/>
      <charset val="134"/>
    </font>
    <font>
      <b/>
      <sz val="12"/>
      <color rgb="FF000000"/>
      <name val="宋体"/>
      <charset val="134"/>
    </font>
    <font>
      <sz val="10"/>
      <color rgb="FF000000"/>
      <name val="宋体"/>
      <charset val="134"/>
    </font>
    <font>
      <sz val="12"/>
      <color rgb="FF000000"/>
      <name val="宋体"/>
      <charset val="134"/>
    </font>
    <font>
      <sz val="11"/>
      <name val="宋体"/>
      <charset val="134"/>
      <scheme val="minor"/>
    </font>
    <font>
      <sz val="10"/>
      <name val="宋体"/>
      <charset val="134"/>
      <scheme val="minor"/>
    </font>
    <font>
      <sz val="11"/>
      <name val="Times New Roman"/>
      <charset val="134"/>
    </font>
    <font>
      <sz val="10"/>
      <name val="Times New Roman"/>
      <charset val="134"/>
    </font>
    <font>
      <sz val="12"/>
      <name val="宋体"/>
      <charset val="134"/>
    </font>
    <font>
      <b/>
      <sz val="10"/>
      <color theme="1"/>
      <name val="方正小标宋_GBK"/>
      <charset val="134"/>
    </font>
    <font>
      <sz val="14"/>
      <color theme="1"/>
      <name val="Times New Roman"/>
      <charset val="134"/>
    </font>
    <font>
      <sz val="14"/>
      <color theme="1"/>
      <name val="宋体"/>
      <charset val="134"/>
    </font>
    <font>
      <b/>
      <sz val="18"/>
      <color theme="1"/>
      <name val="宋体"/>
      <charset val="134"/>
    </font>
    <font>
      <b/>
      <sz val="10"/>
      <color theme="1"/>
      <name val="宋体"/>
      <charset val="134"/>
    </font>
    <font>
      <b/>
      <sz val="10"/>
      <color theme="1"/>
      <name val="Times New Roman"/>
      <charset val="134"/>
    </font>
    <font>
      <sz val="10"/>
      <color theme="1"/>
      <name val="宋体"/>
      <charset val="134"/>
    </font>
    <font>
      <sz val="10"/>
      <color theme="1"/>
      <name val="Times New Roman"/>
      <charset val="134"/>
    </font>
    <font>
      <sz val="10"/>
      <color theme="1"/>
      <name val="楷体_GB2312"/>
      <charset val="134"/>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3" borderId="14" applyNumberFormat="0" applyAlignment="0" applyProtection="0">
      <alignment vertical="center"/>
    </xf>
    <xf numFmtId="0" fontId="34" fillId="4" borderId="15" applyNumberFormat="0" applyAlignment="0" applyProtection="0">
      <alignment vertical="center"/>
    </xf>
    <xf numFmtId="0" fontId="35" fillId="4" borderId="14" applyNumberFormat="0" applyAlignment="0" applyProtection="0">
      <alignment vertical="center"/>
    </xf>
    <xf numFmtId="0" fontId="36" fillId="5"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13" fillId="0" borderId="0">
      <alignment vertical="center"/>
    </xf>
  </cellStyleXfs>
  <cellXfs count="75">
    <xf numFmtId="0" fontId="0" fillId="0" borderId="0" xfId="0">
      <alignment vertical="center"/>
    </xf>
    <xf numFmtId="0" fontId="0" fillId="0" borderId="0" xfId="0"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center" vertical="center"/>
    </xf>
    <xf numFmtId="4" fontId="4" fillId="0" borderId="5"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6" xfId="0" applyNumberFormat="1" applyFont="1" applyBorder="1" applyAlignment="1">
      <alignment horizontal="center" vertical="center"/>
    </xf>
    <xf numFmtId="0" fontId="5" fillId="0" borderId="4" xfId="0" applyFont="1" applyBorder="1" applyAlignment="1">
      <alignment horizontal="center" vertical="center"/>
    </xf>
    <xf numFmtId="176" fontId="4" fillId="0" borderId="5" xfId="0" applyNumberFormat="1" applyFont="1" applyBorder="1" applyAlignment="1">
      <alignment horizontal="center" vertical="center"/>
    </xf>
    <xf numFmtId="10" fontId="4" fillId="0" borderId="5" xfId="0" applyNumberFormat="1" applyFont="1" applyBorder="1" applyAlignment="1">
      <alignment horizontal="center" vertical="center"/>
    </xf>
    <xf numFmtId="10" fontId="4" fillId="0" borderId="6" xfId="0" applyNumberFormat="1"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0" fillId="0" borderId="7" xfId="0" applyBorder="1" applyAlignment="1">
      <alignment horizontal="right" vertical="center"/>
    </xf>
    <xf numFmtId="0" fontId="0" fillId="0" borderId="7" xfId="0" applyBorder="1">
      <alignment vertical="center"/>
    </xf>
    <xf numFmtId="10" fontId="0" fillId="0" borderId="7" xfId="0" applyNumberFormat="1" applyBorder="1">
      <alignment vertical="center"/>
    </xf>
    <xf numFmtId="10" fontId="4" fillId="0" borderId="0" xfId="0" applyNumberFormat="1" applyFont="1" applyAlignment="1">
      <alignment horizontal="center" vertical="center"/>
    </xf>
    <xf numFmtId="4" fontId="4" fillId="0" borderId="0" xfId="0" applyNumberFormat="1"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8" fillId="0" borderId="7"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11" fillId="0" borderId="0" xfId="0" applyFont="1" applyAlignment="1">
      <alignment horizontal="center" vertical="center"/>
    </xf>
    <xf numFmtId="43" fontId="12" fillId="0" borderId="0" xfId="0" applyNumberFormat="1" applyFont="1">
      <alignment vertical="center"/>
    </xf>
    <xf numFmtId="0" fontId="13" fillId="0" borderId="0" xfId="0" applyFont="1" applyAlignment="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center" vertical="center"/>
    </xf>
    <xf numFmtId="0" fontId="18" fillId="0" borderId="7" xfId="0" applyFont="1" applyBorder="1" applyAlignment="1">
      <alignment horizontal="center" vertical="center"/>
    </xf>
    <xf numFmtId="0" fontId="19" fillId="0" borderId="7" xfId="0" applyFont="1" applyBorder="1" applyAlignment="1">
      <alignment horizontal="center" vertical="center"/>
    </xf>
    <xf numFmtId="0" fontId="18" fillId="0" borderId="7" xfId="0" applyFont="1" applyBorder="1" applyAlignment="1">
      <alignment horizontal="center" vertical="center" wrapText="1"/>
    </xf>
    <xf numFmtId="0" fontId="20" fillId="0" borderId="7" xfId="0" applyFont="1" applyBorder="1" applyAlignment="1">
      <alignment horizontal="center" vertical="center" textRotation="255"/>
    </xf>
    <xf numFmtId="0" fontId="21" fillId="0" borderId="7" xfId="0" applyFont="1" applyBorder="1" applyAlignment="1">
      <alignment horizontal="center" vertical="center"/>
    </xf>
    <xf numFmtId="0" fontId="20" fillId="0" borderId="8" xfId="0" applyFont="1" applyBorder="1" applyAlignment="1">
      <alignment horizontal="center" vertical="center" wrapText="1"/>
    </xf>
    <xf numFmtId="0" fontId="20" fillId="0" borderId="7" xfId="0" applyFont="1" applyBorder="1" applyAlignment="1">
      <alignment horizontal="left" vertical="center" wrapText="1"/>
    </xf>
    <xf numFmtId="0" fontId="20" fillId="0" borderId="7" xfId="0" applyFont="1" applyBorder="1" applyAlignment="1">
      <alignment horizontal="justify" vertical="center" wrapText="1"/>
    </xf>
    <xf numFmtId="0" fontId="20" fillId="0" borderId="7" xfId="0" applyFont="1" applyBorder="1" applyAlignment="1">
      <alignment vertical="center" wrapText="1"/>
    </xf>
    <xf numFmtId="0" fontId="20" fillId="0" borderId="9" xfId="0" applyFont="1" applyBorder="1" applyAlignment="1">
      <alignment horizontal="center" vertical="center" wrapText="1"/>
    </xf>
    <xf numFmtId="0" fontId="21" fillId="0" borderId="8" xfId="0" applyFont="1" applyBorder="1" applyAlignment="1">
      <alignment horizontal="center" vertical="center"/>
    </xf>
    <xf numFmtId="0" fontId="20" fillId="0" borderId="7" xfId="0" applyFont="1" applyBorder="1" applyAlignment="1">
      <alignment horizontal="justify" vertical="center"/>
    </xf>
    <xf numFmtId="0" fontId="20" fillId="0" borderId="7" xfId="0" applyFont="1" applyBorder="1" applyAlignment="1">
      <alignment vertical="top"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xf>
    <xf numFmtId="0" fontId="20" fillId="0" borderId="7" xfId="0" applyFont="1" applyBorder="1" applyAlignment="1">
      <alignment horizontal="center" vertical="center" wrapText="1"/>
    </xf>
    <xf numFmtId="0" fontId="22" fillId="0" borderId="7" xfId="49" applyFont="1" applyBorder="1" applyAlignment="1">
      <alignment horizontal="left" vertical="center" wrapText="1"/>
    </xf>
    <xf numFmtId="0" fontId="22" fillId="0" borderId="7" xfId="49" applyFont="1" applyBorder="1" applyAlignment="1">
      <alignment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xf>
    <xf numFmtId="0" fontId="20" fillId="0" borderId="7" xfId="0" applyFont="1" applyBorder="1" applyAlignment="1">
      <alignment horizontal="center" vertical="center"/>
    </xf>
    <xf numFmtId="0" fontId="23" fillId="0" borderId="0" xfId="0" applyFont="1">
      <alignment vertical="center"/>
    </xf>
    <xf numFmtId="43" fontId="21" fillId="0" borderId="0" xfId="0" applyNumberFormat="1" applyFont="1">
      <alignment vertical="center"/>
    </xf>
    <xf numFmtId="0" fontId="23" fillId="0" borderId="7" xfId="0" applyFont="1" applyBorder="1" applyAlignment="1">
      <alignment vertical="center" wrapText="1"/>
    </xf>
    <xf numFmtId="43" fontId="19" fillId="0" borderId="7" xfId="0" applyNumberFormat="1" applyFont="1" applyBorder="1">
      <alignment vertical="center"/>
    </xf>
    <xf numFmtId="0" fontId="23" fillId="0" borderId="7" xfId="0" applyFont="1" applyBorder="1" applyAlignment="1">
      <alignment horizontal="left" vertical="center" wrapText="1"/>
    </xf>
    <xf numFmtId="0" fontId="23" fillId="0" borderId="7" xfId="0" applyFont="1" applyBorder="1" applyAlignment="1">
      <alignment horizontal="justify" vertical="center" wrapText="1"/>
    </xf>
    <xf numFmtId="43" fontId="19" fillId="0" borderId="7" xfId="0" applyNumberFormat="1" applyFont="1" applyBorder="1" applyAlignment="1">
      <alignment horizontal="right"/>
    </xf>
    <xf numFmtId="43" fontId="19" fillId="0" borderId="7" xfId="0" applyNumberFormat="1" applyFont="1" applyBorder="1" applyAlignment="1">
      <alignment vertical="center" wrapText="1"/>
    </xf>
    <xf numFmtId="0" fontId="23" fillId="0" borderId="7" xfId="0" applyFont="1" applyBorder="1">
      <alignment vertical="center"/>
    </xf>
    <xf numFmtId="0" fontId="24"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tabSelected="1" view="pageBreakPreview" zoomScale="80" zoomScaleNormal="100" workbookViewId="0">
      <selection activeCell="I5" sqref="I5"/>
    </sheetView>
  </sheetViews>
  <sheetFormatPr defaultColWidth="9" defaultRowHeight="15"/>
  <cols>
    <col min="1" max="1" width="6.375" style="30" customWidth="1"/>
    <col min="2" max="2" width="5.25" style="32" customWidth="1"/>
    <col min="3" max="3" width="4.5" style="33" customWidth="1"/>
    <col min="4" max="4" width="5" style="34" customWidth="1"/>
    <col min="5" max="5" width="8.5" style="30" customWidth="1"/>
    <col min="6" max="6" width="5.25" style="32" customWidth="1"/>
    <col min="7" max="7" width="18.375" style="30" customWidth="1"/>
    <col min="8" max="8" width="46.375" style="30" customWidth="1"/>
    <col min="9" max="9" width="39.5" style="31" customWidth="1"/>
    <col min="10" max="10" width="6.75" style="35" customWidth="1"/>
    <col min="11" max="11" width="12.875" style="30"/>
    <col min="12" max="16354" width="9" style="30"/>
    <col min="16355" max="16384" width="9" style="36"/>
  </cols>
  <sheetData>
    <row r="1" ht="18.75" spans="1:10">
      <c r="A1" s="37" t="s">
        <v>0</v>
      </c>
      <c r="B1" s="38"/>
      <c r="C1" s="39"/>
      <c r="D1" s="40"/>
      <c r="E1" s="41"/>
      <c r="F1" s="38"/>
      <c r="G1" s="42"/>
      <c r="H1" s="41"/>
      <c r="I1" s="65"/>
      <c r="J1" s="66"/>
    </row>
    <row r="2" ht="45" customHeight="1" spans="1:10">
      <c r="A2" s="43" t="s">
        <v>1</v>
      </c>
      <c r="B2" s="43"/>
      <c r="C2" s="43"/>
      <c r="D2" s="43"/>
      <c r="E2" s="43"/>
      <c r="F2" s="43"/>
      <c r="G2" s="43"/>
      <c r="H2" s="43"/>
      <c r="I2" s="43"/>
      <c r="J2" s="43"/>
    </row>
    <row r="3" ht="25.5" customHeight="1" spans="1:10">
      <c r="A3" s="44" t="s">
        <v>2</v>
      </c>
      <c r="B3" s="45"/>
      <c r="C3" s="46"/>
      <c r="D3" s="45"/>
      <c r="E3" s="46"/>
      <c r="F3" s="45"/>
      <c r="G3" s="44" t="s">
        <v>3</v>
      </c>
      <c r="H3" s="46" t="s">
        <v>4</v>
      </c>
      <c r="I3" s="46" t="s">
        <v>5</v>
      </c>
      <c r="J3" s="46" t="s">
        <v>6</v>
      </c>
    </row>
    <row r="4" ht="25.5" customHeight="1" spans="1:10">
      <c r="A4" s="44" t="s">
        <v>7</v>
      </c>
      <c r="B4" s="44" t="s">
        <v>8</v>
      </c>
      <c r="C4" s="46" t="s">
        <v>9</v>
      </c>
      <c r="D4" s="44" t="s">
        <v>8</v>
      </c>
      <c r="E4" s="46" t="s">
        <v>10</v>
      </c>
      <c r="F4" s="44" t="s">
        <v>8</v>
      </c>
      <c r="G4" s="44"/>
      <c r="H4" s="46"/>
      <c r="I4" s="46"/>
      <c r="J4" s="46"/>
    </row>
    <row r="5" s="30" customFormat="1" ht="95.25" customHeight="1" spans="1:10">
      <c r="A5" s="47" t="s">
        <v>11</v>
      </c>
      <c r="B5" s="48">
        <f>SUM(D5:D9)</f>
        <v>17</v>
      </c>
      <c r="C5" s="49" t="s">
        <v>12</v>
      </c>
      <c r="D5" s="48">
        <f>F5</f>
        <v>3</v>
      </c>
      <c r="E5" s="50" t="s">
        <v>13</v>
      </c>
      <c r="F5" s="48">
        <v>3</v>
      </c>
      <c r="G5" s="51" t="s">
        <v>14</v>
      </c>
      <c r="H5" s="52" t="s">
        <v>15</v>
      </c>
      <c r="I5" s="67" t="s">
        <v>16</v>
      </c>
      <c r="J5" s="68">
        <v>3</v>
      </c>
    </row>
    <row r="6" s="30" customFormat="1" ht="102" customHeight="1" spans="1:10">
      <c r="A6" s="47"/>
      <c r="B6" s="48"/>
      <c r="C6" s="53"/>
      <c r="D6" s="54">
        <f>SUM(F6:F7)</f>
        <v>8</v>
      </c>
      <c r="E6" s="50" t="s">
        <v>17</v>
      </c>
      <c r="F6" s="48">
        <v>4</v>
      </c>
      <c r="G6" s="55" t="s">
        <v>18</v>
      </c>
      <c r="H6" s="56" t="s">
        <v>19</v>
      </c>
      <c r="I6" s="67" t="s">
        <v>20</v>
      </c>
      <c r="J6" s="68">
        <v>0</v>
      </c>
    </row>
    <row r="7" s="30" customFormat="1" ht="94.5" customHeight="1" spans="1:10">
      <c r="A7" s="47"/>
      <c r="B7" s="48"/>
      <c r="C7" s="57"/>
      <c r="D7" s="58"/>
      <c r="E7" s="50" t="s">
        <v>21</v>
      </c>
      <c r="F7" s="48">
        <v>4</v>
      </c>
      <c r="G7" s="55" t="s">
        <v>22</v>
      </c>
      <c r="H7" s="52" t="s">
        <v>23</v>
      </c>
      <c r="I7" s="67" t="s">
        <v>24</v>
      </c>
      <c r="J7" s="68">
        <v>0</v>
      </c>
    </row>
    <row r="8" s="30" customFormat="1" ht="91.5" customHeight="1" spans="1:10">
      <c r="A8" s="47"/>
      <c r="B8" s="48"/>
      <c r="C8" s="59" t="s">
        <v>25</v>
      </c>
      <c r="D8" s="48">
        <f>SUM(F8:F9)</f>
        <v>6</v>
      </c>
      <c r="E8" s="60" t="s">
        <v>26</v>
      </c>
      <c r="F8" s="48">
        <v>3</v>
      </c>
      <c r="G8" s="61" t="s">
        <v>27</v>
      </c>
      <c r="H8" s="52" t="s">
        <v>28</v>
      </c>
      <c r="I8" s="67" t="s">
        <v>29</v>
      </c>
      <c r="J8" s="68">
        <v>3</v>
      </c>
    </row>
    <row r="9" s="30" customFormat="1" ht="79.5" customHeight="1" spans="1:10">
      <c r="A9" s="47"/>
      <c r="B9" s="48"/>
      <c r="C9" s="59"/>
      <c r="D9" s="48"/>
      <c r="E9" s="60" t="s">
        <v>30</v>
      </c>
      <c r="F9" s="48">
        <v>3</v>
      </c>
      <c r="G9" s="61" t="s">
        <v>31</v>
      </c>
      <c r="H9" s="52" t="s">
        <v>32</v>
      </c>
      <c r="I9" s="67" t="s">
        <v>33</v>
      </c>
      <c r="J9" s="68">
        <v>3</v>
      </c>
    </row>
    <row r="10" s="30" customFormat="1" ht="63" customHeight="1" spans="1:10">
      <c r="A10" s="47" t="s">
        <v>34</v>
      </c>
      <c r="B10" s="62">
        <f>D10+D13</f>
        <v>17</v>
      </c>
      <c r="C10" s="59" t="s">
        <v>35</v>
      </c>
      <c r="D10" s="62">
        <f>SUM(F10:F12)</f>
        <v>8</v>
      </c>
      <c r="E10" s="50" t="s">
        <v>36</v>
      </c>
      <c r="F10" s="48">
        <v>2</v>
      </c>
      <c r="G10" s="55" t="s">
        <v>37</v>
      </c>
      <c r="H10" s="52" t="s">
        <v>38</v>
      </c>
      <c r="I10" s="67" t="s">
        <v>39</v>
      </c>
      <c r="J10" s="68">
        <v>2</v>
      </c>
    </row>
    <row r="11" s="30" customFormat="1" ht="108.75" customHeight="1" spans="1:10">
      <c r="A11" s="47"/>
      <c r="B11" s="62"/>
      <c r="C11" s="59"/>
      <c r="D11" s="62"/>
      <c r="E11" s="50" t="s">
        <v>40</v>
      </c>
      <c r="F11" s="48">
        <v>4</v>
      </c>
      <c r="G11" s="55" t="s">
        <v>41</v>
      </c>
      <c r="H11" s="52" t="s">
        <v>42</v>
      </c>
      <c r="I11" s="67" t="s">
        <v>43</v>
      </c>
      <c r="J11" s="68">
        <v>4</v>
      </c>
    </row>
    <row r="12" s="30" customFormat="1" ht="78" customHeight="1" spans="1:10">
      <c r="A12" s="47"/>
      <c r="B12" s="62"/>
      <c r="C12" s="59"/>
      <c r="D12" s="62"/>
      <c r="E12" s="50" t="s">
        <v>44</v>
      </c>
      <c r="F12" s="48">
        <v>2</v>
      </c>
      <c r="G12" s="55" t="s">
        <v>45</v>
      </c>
      <c r="H12" s="52" t="s">
        <v>46</v>
      </c>
      <c r="I12" s="67" t="s">
        <v>47</v>
      </c>
      <c r="J12" s="68">
        <v>2</v>
      </c>
    </row>
    <row r="13" s="30" customFormat="1" ht="133.5" customHeight="1" spans="1:10">
      <c r="A13" s="47"/>
      <c r="B13" s="62"/>
      <c r="C13" s="59" t="s">
        <v>48</v>
      </c>
      <c r="D13" s="62">
        <f>SUM(F13:F15)</f>
        <v>9</v>
      </c>
      <c r="E13" s="50" t="s">
        <v>36</v>
      </c>
      <c r="F13" s="48">
        <v>2</v>
      </c>
      <c r="G13" s="55" t="s">
        <v>49</v>
      </c>
      <c r="H13" s="52" t="s">
        <v>50</v>
      </c>
      <c r="I13" s="67" t="s">
        <v>51</v>
      </c>
      <c r="J13" s="68">
        <v>2</v>
      </c>
    </row>
    <row r="14" s="30" customFormat="1" ht="108.75" customHeight="1" spans="1:10">
      <c r="A14" s="47"/>
      <c r="B14" s="62"/>
      <c r="C14" s="59"/>
      <c r="D14" s="62"/>
      <c r="E14" s="50" t="s">
        <v>52</v>
      </c>
      <c r="F14" s="48">
        <v>5</v>
      </c>
      <c r="G14" s="55" t="s">
        <v>53</v>
      </c>
      <c r="H14" s="52" t="s">
        <v>54</v>
      </c>
      <c r="I14" s="69" t="s">
        <v>55</v>
      </c>
      <c r="J14" s="68">
        <v>5</v>
      </c>
    </row>
    <row r="15" s="30" customFormat="1" ht="98.25" customHeight="1" spans="1:10">
      <c r="A15" s="47"/>
      <c r="B15" s="62"/>
      <c r="C15" s="59"/>
      <c r="D15" s="62"/>
      <c r="E15" s="50" t="s">
        <v>56</v>
      </c>
      <c r="F15" s="48">
        <v>2</v>
      </c>
      <c r="G15" s="55" t="s">
        <v>57</v>
      </c>
      <c r="H15" s="52" t="s">
        <v>58</v>
      </c>
      <c r="I15" s="67" t="s">
        <v>59</v>
      </c>
      <c r="J15" s="68">
        <v>2</v>
      </c>
    </row>
    <row r="16" s="30" customFormat="1" ht="90.75" customHeight="1" spans="1:10">
      <c r="A16" s="47" t="s">
        <v>60</v>
      </c>
      <c r="B16" s="48">
        <f>SUM(D16:D27)</f>
        <v>52</v>
      </c>
      <c r="C16" s="49" t="s">
        <v>61</v>
      </c>
      <c r="D16" s="54">
        <f>SUM(F16:F21)</f>
        <v>30</v>
      </c>
      <c r="E16" s="50" t="s">
        <v>62</v>
      </c>
      <c r="F16" s="62">
        <v>5</v>
      </c>
      <c r="G16" s="51" t="s">
        <v>63</v>
      </c>
      <c r="H16" s="52" t="s">
        <v>64</v>
      </c>
      <c r="I16" s="67" t="s">
        <v>65</v>
      </c>
      <c r="J16" s="68">
        <v>5</v>
      </c>
    </row>
    <row r="17" s="30" customFormat="1" ht="83.25" customHeight="1" spans="1:10">
      <c r="A17" s="47"/>
      <c r="B17" s="48"/>
      <c r="C17" s="53"/>
      <c r="D17" s="63"/>
      <c r="E17" s="50" t="s">
        <v>66</v>
      </c>
      <c r="F17" s="62">
        <v>5</v>
      </c>
      <c r="G17" s="51" t="s">
        <v>67</v>
      </c>
      <c r="H17" s="52" t="s">
        <v>64</v>
      </c>
      <c r="I17" s="67" t="s">
        <v>68</v>
      </c>
      <c r="J17" s="68">
        <v>5</v>
      </c>
    </row>
    <row r="18" s="30" customFormat="1" ht="84" spans="1:10">
      <c r="A18" s="47"/>
      <c r="B18" s="48"/>
      <c r="C18" s="53"/>
      <c r="D18" s="63"/>
      <c r="E18" s="50" t="s">
        <v>69</v>
      </c>
      <c r="F18" s="62">
        <v>5</v>
      </c>
      <c r="G18" s="51" t="s">
        <v>70</v>
      </c>
      <c r="H18" s="52" t="s">
        <v>64</v>
      </c>
      <c r="I18" s="70" t="s">
        <v>71</v>
      </c>
      <c r="J18" s="68">
        <v>4.29</v>
      </c>
    </row>
    <row r="19" s="30" customFormat="1" ht="62.25" customHeight="1" spans="1:10">
      <c r="A19" s="47"/>
      <c r="B19" s="48"/>
      <c r="C19" s="53"/>
      <c r="D19" s="63"/>
      <c r="E19" s="50" t="s">
        <v>72</v>
      </c>
      <c r="F19" s="62">
        <v>5</v>
      </c>
      <c r="G19" s="51" t="s">
        <v>73</v>
      </c>
      <c r="H19" s="52" t="s">
        <v>64</v>
      </c>
      <c r="I19" s="67" t="s">
        <v>74</v>
      </c>
      <c r="J19" s="68">
        <v>5</v>
      </c>
    </row>
    <row r="20" s="30" customFormat="1" ht="83.25" customHeight="1" spans="1:10">
      <c r="A20" s="47"/>
      <c r="B20" s="48"/>
      <c r="C20" s="53"/>
      <c r="D20" s="63"/>
      <c r="E20" s="50" t="s">
        <v>75</v>
      </c>
      <c r="F20" s="62">
        <v>5</v>
      </c>
      <c r="G20" s="51" t="s">
        <v>76</v>
      </c>
      <c r="H20" s="52" t="s">
        <v>64</v>
      </c>
      <c r="I20" s="67" t="s">
        <v>77</v>
      </c>
      <c r="J20" s="68">
        <v>5</v>
      </c>
    </row>
    <row r="21" s="30" customFormat="1" ht="75" customHeight="1" spans="1:10">
      <c r="A21" s="47"/>
      <c r="B21" s="48"/>
      <c r="C21" s="53"/>
      <c r="D21" s="63"/>
      <c r="E21" s="50" t="s">
        <v>78</v>
      </c>
      <c r="F21" s="62">
        <v>5</v>
      </c>
      <c r="G21" s="51" t="s">
        <v>79</v>
      </c>
      <c r="H21" s="52" t="s">
        <v>64</v>
      </c>
      <c r="I21" s="67" t="s">
        <v>80</v>
      </c>
      <c r="J21" s="68">
        <v>5</v>
      </c>
    </row>
    <row r="22" s="30" customFormat="1" ht="95.25" customHeight="1" spans="1:10">
      <c r="A22" s="47"/>
      <c r="B22" s="48"/>
      <c r="C22" s="49" t="s">
        <v>81</v>
      </c>
      <c r="D22" s="54">
        <f>SUM(F22:F24)</f>
        <v>7</v>
      </c>
      <c r="E22" s="50" t="s">
        <v>82</v>
      </c>
      <c r="F22" s="62">
        <v>2</v>
      </c>
      <c r="G22" s="51" t="s">
        <v>83</v>
      </c>
      <c r="H22" s="52" t="s">
        <v>84</v>
      </c>
      <c r="I22" s="67" t="s">
        <v>85</v>
      </c>
      <c r="J22" s="68">
        <v>2</v>
      </c>
    </row>
    <row r="23" s="30" customFormat="1" ht="112.5" customHeight="1" spans="1:10">
      <c r="A23" s="47"/>
      <c r="B23" s="48"/>
      <c r="C23" s="53"/>
      <c r="D23" s="63"/>
      <c r="E23" s="50" t="s">
        <v>86</v>
      </c>
      <c r="F23" s="62">
        <v>2</v>
      </c>
      <c r="G23" s="51" t="s">
        <v>87</v>
      </c>
      <c r="H23" s="52" t="s">
        <v>84</v>
      </c>
      <c r="I23" s="67" t="s">
        <v>88</v>
      </c>
      <c r="J23" s="68">
        <v>0</v>
      </c>
    </row>
    <row r="24" s="30" customFormat="1" ht="101.25" customHeight="1" spans="1:10">
      <c r="A24" s="47"/>
      <c r="B24" s="48"/>
      <c r="C24" s="53"/>
      <c r="D24" s="63"/>
      <c r="E24" s="50" t="s">
        <v>89</v>
      </c>
      <c r="F24" s="62">
        <v>3</v>
      </c>
      <c r="G24" s="51" t="s">
        <v>90</v>
      </c>
      <c r="H24" s="52" t="s">
        <v>84</v>
      </c>
      <c r="I24" s="67" t="s">
        <v>91</v>
      </c>
      <c r="J24" s="68">
        <v>0</v>
      </c>
    </row>
    <row r="25" s="30" customFormat="1" ht="58.5" customHeight="1" spans="1:10">
      <c r="A25" s="47"/>
      <c r="B25" s="48"/>
      <c r="C25" s="49" t="s">
        <v>92</v>
      </c>
      <c r="D25" s="54">
        <f>SUM(F25:F26)</f>
        <v>10</v>
      </c>
      <c r="E25" s="50" t="s">
        <v>93</v>
      </c>
      <c r="F25" s="62">
        <v>5</v>
      </c>
      <c r="G25" s="51" t="s">
        <v>94</v>
      </c>
      <c r="H25" s="52" t="s">
        <v>95</v>
      </c>
      <c r="I25" s="67" t="s">
        <v>96</v>
      </c>
      <c r="J25" s="68">
        <v>5</v>
      </c>
    </row>
    <row r="26" s="30" customFormat="1" ht="96.75" customHeight="1" spans="1:10">
      <c r="A26" s="47"/>
      <c r="B26" s="48"/>
      <c r="C26" s="53"/>
      <c r="D26" s="63"/>
      <c r="E26" s="50" t="s">
        <v>97</v>
      </c>
      <c r="F26" s="62">
        <v>5</v>
      </c>
      <c r="G26" s="51" t="s">
        <v>98</v>
      </c>
      <c r="H26" s="52" t="s">
        <v>99</v>
      </c>
      <c r="I26" s="67" t="s">
        <v>100</v>
      </c>
      <c r="J26" s="68">
        <v>5</v>
      </c>
    </row>
    <row r="27" s="30" customFormat="1" ht="124.5" customHeight="1" spans="1:10">
      <c r="A27" s="47"/>
      <c r="B27" s="48"/>
      <c r="C27" s="59" t="s">
        <v>101</v>
      </c>
      <c r="D27" s="48">
        <f>SUM(F27)</f>
        <v>5</v>
      </c>
      <c r="E27" s="50" t="s">
        <v>102</v>
      </c>
      <c r="F27" s="62">
        <v>5</v>
      </c>
      <c r="G27" s="51" t="s">
        <v>103</v>
      </c>
      <c r="H27" s="52" t="s">
        <v>104</v>
      </c>
      <c r="I27" s="70" t="s">
        <v>105</v>
      </c>
      <c r="J27" s="68">
        <v>0</v>
      </c>
    </row>
    <row r="28" s="30" customFormat="1" ht="84" spans="1:10">
      <c r="A28" s="47" t="s">
        <v>106</v>
      </c>
      <c r="B28" s="48">
        <f>SUM(F28:F30)</f>
        <v>14</v>
      </c>
      <c r="C28" s="49" t="s">
        <v>107</v>
      </c>
      <c r="D28" s="54">
        <f>SUM(F28:F28)</f>
        <v>1</v>
      </c>
      <c r="E28" s="50" t="s">
        <v>108</v>
      </c>
      <c r="F28" s="48">
        <v>1</v>
      </c>
      <c r="G28" s="51" t="s">
        <v>109</v>
      </c>
      <c r="H28" s="52" t="s">
        <v>110</v>
      </c>
      <c r="I28" s="67" t="s">
        <v>111</v>
      </c>
      <c r="J28" s="71">
        <v>0</v>
      </c>
    </row>
    <row r="29" s="30" customFormat="1" ht="82.5" customHeight="1" spans="1:16384">
      <c r="A29" s="47"/>
      <c r="B29" s="48"/>
      <c r="C29" s="59" t="s">
        <v>112</v>
      </c>
      <c r="D29" s="54">
        <f>SUM(F29:F29)</f>
        <v>3</v>
      </c>
      <c r="E29" s="50" t="s">
        <v>113</v>
      </c>
      <c r="F29" s="48">
        <v>3</v>
      </c>
      <c r="G29" s="51" t="s">
        <v>114</v>
      </c>
      <c r="H29" s="52" t="s">
        <v>115</v>
      </c>
      <c r="I29" s="70" t="s">
        <v>116</v>
      </c>
      <c r="J29" s="72">
        <v>3</v>
      </c>
      <c r="XEA29" s="36"/>
      <c r="XEB29" s="36"/>
      <c r="XEC29" s="36"/>
      <c r="XED29" s="36"/>
      <c r="XEE29" s="36"/>
      <c r="XEF29" s="36"/>
      <c r="XEG29" s="36"/>
      <c r="XEH29" s="36"/>
      <c r="XEI29" s="36"/>
      <c r="XEJ29" s="36"/>
      <c r="XEK29" s="36"/>
      <c r="XEL29" s="36"/>
      <c r="XEM29" s="36"/>
      <c r="XEN29" s="36"/>
      <c r="XEO29" s="36"/>
      <c r="XEP29" s="36"/>
      <c r="XEQ29" s="36"/>
      <c r="XER29" s="36"/>
      <c r="XES29" s="36"/>
      <c r="XET29" s="36"/>
      <c r="XEU29" s="36"/>
      <c r="XEV29" s="36"/>
      <c r="XEW29" s="36"/>
      <c r="XEX29" s="36"/>
      <c r="XEY29" s="36"/>
      <c r="XEZ29" s="36"/>
      <c r="XFA29" s="36"/>
      <c r="XFB29" s="36"/>
      <c r="XFC29" s="36"/>
      <c r="XFD29" s="36"/>
    </row>
    <row r="30" s="30" customFormat="1" ht="69" customHeight="1" spans="1:10">
      <c r="A30" s="47"/>
      <c r="B30" s="48"/>
      <c r="C30" s="59" t="s">
        <v>117</v>
      </c>
      <c r="D30" s="48">
        <f>SUM(F30)</f>
        <v>10</v>
      </c>
      <c r="E30" s="50" t="s">
        <v>118</v>
      </c>
      <c r="F30" s="48">
        <v>10</v>
      </c>
      <c r="G30" s="51" t="s">
        <v>119</v>
      </c>
      <c r="H30" s="52" t="s">
        <v>120</v>
      </c>
      <c r="I30" s="67" t="s">
        <v>121</v>
      </c>
      <c r="J30" s="68">
        <v>9.01</v>
      </c>
    </row>
    <row r="31" s="31" customFormat="1" ht="42.75" customHeight="1" spans="1:16355">
      <c r="A31" s="64" t="s">
        <v>122</v>
      </c>
      <c r="B31" s="48">
        <f>SUM(B5:B30)</f>
        <v>100</v>
      </c>
      <c r="C31" s="59"/>
      <c r="D31" s="48">
        <f>SUM(D5:D30)</f>
        <v>100</v>
      </c>
      <c r="E31" s="59"/>
      <c r="F31" s="48">
        <f>SUM(F5:F30)</f>
        <v>100</v>
      </c>
      <c r="G31" s="64"/>
      <c r="H31" s="50"/>
      <c r="I31" s="73"/>
      <c r="J31" s="68">
        <f>SUM(J5:J30)</f>
        <v>79.3</v>
      </c>
      <c r="XEA31" s="74"/>
    </row>
  </sheetData>
  <autoFilter xmlns:etc="http://www.wps.cn/officeDocument/2017/etCustomData" ref="A4:XFD32" etc:filterBottomFollowUsedRange="0">
    <extLst/>
  </autoFilter>
  <mergeCells count="28">
    <mergeCell ref="A2:J2"/>
    <mergeCell ref="A3:F3"/>
    <mergeCell ref="A5:A9"/>
    <mergeCell ref="A10:A15"/>
    <mergeCell ref="A16:A27"/>
    <mergeCell ref="A28:A30"/>
    <mergeCell ref="B5:B9"/>
    <mergeCell ref="B10:B15"/>
    <mergeCell ref="B16:B27"/>
    <mergeCell ref="B28:B30"/>
    <mergeCell ref="C5:C7"/>
    <mergeCell ref="C8:C9"/>
    <mergeCell ref="C10:C12"/>
    <mergeCell ref="C13:C15"/>
    <mergeCell ref="C16:C21"/>
    <mergeCell ref="C22:C24"/>
    <mergeCell ref="C25:C26"/>
    <mergeCell ref="D6:D7"/>
    <mergeCell ref="D8:D9"/>
    <mergeCell ref="D10:D12"/>
    <mergeCell ref="D13:D15"/>
    <mergeCell ref="D16:D21"/>
    <mergeCell ref="D22:D24"/>
    <mergeCell ref="D25:D26"/>
    <mergeCell ref="G3:G4"/>
    <mergeCell ref="H3:H4"/>
    <mergeCell ref="I3:I4"/>
    <mergeCell ref="J3:J4"/>
  </mergeCells>
  <printOptions horizontalCentered="1"/>
  <pageMargins left="0.156944444444444" right="0" top="0.66875" bottom="0.393700787401575" header="0.196850393700787" footer="0.196850393700787"/>
  <pageSetup paperSize="9" firstPageNumber="24" fitToHeight="0" orientation="landscape" useFirstPageNumber="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29"/>
  <sheetViews>
    <sheetView workbookViewId="0">
      <selection activeCell="G9" sqref="G9"/>
    </sheetView>
  </sheetViews>
  <sheetFormatPr defaultColWidth="9" defaultRowHeight="13.5" outlineLevelCol="6"/>
  <sheetData>
    <row r="2" ht="15.75" customHeight="1" spans="2:7">
      <c r="B2" s="24" t="s">
        <v>7</v>
      </c>
      <c r="C2" s="24" t="s">
        <v>8</v>
      </c>
      <c r="D2" s="25" t="s">
        <v>9</v>
      </c>
      <c r="E2" s="24" t="s">
        <v>8</v>
      </c>
      <c r="F2" s="25" t="s">
        <v>10</v>
      </c>
      <c r="G2" s="24" t="s">
        <v>8</v>
      </c>
    </row>
    <row r="3" spans="2:7">
      <c r="B3" s="26" t="s">
        <v>123</v>
      </c>
      <c r="C3" s="26">
        <f>E3+E4+E5+E9</f>
        <v>26.49</v>
      </c>
      <c r="D3" s="27" t="s">
        <v>124</v>
      </c>
      <c r="E3" s="26">
        <f>G3</f>
        <v>6</v>
      </c>
      <c r="F3" s="28" t="s">
        <v>125</v>
      </c>
      <c r="G3" s="26">
        <v>6</v>
      </c>
    </row>
    <row r="4" ht="15" customHeight="1" spans="2:7">
      <c r="B4" s="26"/>
      <c r="C4" s="26"/>
      <c r="D4" s="27" t="s">
        <v>126</v>
      </c>
      <c r="E4" s="26">
        <f>G4</f>
        <v>2.2</v>
      </c>
      <c r="F4" s="28" t="s">
        <v>127</v>
      </c>
      <c r="G4" s="26">
        <v>2.2</v>
      </c>
    </row>
    <row r="5" spans="2:7">
      <c r="B5" s="26"/>
      <c r="C5" s="26"/>
      <c r="D5" s="27" t="s">
        <v>128</v>
      </c>
      <c r="E5" s="26">
        <f>G5+G6+G7+G8</f>
        <v>13.75</v>
      </c>
      <c r="F5" s="28" t="s">
        <v>129</v>
      </c>
      <c r="G5" s="26">
        <v>3</v>
      </c>
    </row>
    <row r="6" ht="24" spans="2:7">
      <c r="B6" s="26"/>
      <c r="C6" s="26"/>
      <c r="D6" s="27"/>
      <c r="E6" s="26"/>
      <c r="F6" s="28" t="s">
        <v>130</v>
      </c>
      <c r="G6" s="26">
        <v>3</v>
      </c>
    </row>
    <row r="7" ht="24" spans="2:7">
      <c r="B7" s="26"/>
      <c r="C7" s="26"/>
      <c r="D7" s="27"/>
      <c r="E7" s="26"/>
      <c r="F7" s="28" t="s">
        <v>131</v>
      </c>
      <c r="G7" s="26">
        <v>5</v>
      </c>
    </row>
    <row r="8" ht="25.5" customHeight="1" spans="2:7">
      <c r="B8" s="26"/>
      <c r="C8" s="26"/>
      <c r="D8" s="27"/>
      <c r="E8" s="26"/>
      <c r="F8" s="28" t="s">
        <v>132</v>
      </c>
      <c r="G8" s="26">
        <v>2.75</v>
      </c>
    </row>
    <row r="9" spans="2:7">
      <c r="B9" s="26"/>
      <c r="C9" s="26"/>
      <c r="D9" s="27" t="s">
        <v>133</v>
      </c>
      <c r="E9" s="26">
        <f>G9+G10</f>
        <v>4.54</v>
      </c>
      <c r="F9" s="28" t="s">
        <v>134</v>
      </c>
      <c r="G9" s="26">
        <v>1.54</v>
      </c>
    </row>
    <row r="10" ht="15" customHeight="1" spans="2:7">
      <c r="B10" s="26"/>
      <c r="C10" s="26"/>
      <c r="D10" s="27"/>
      <c r="E10" s="26"/>
      <c r="F10" s="28" t="s">
        <v>135</v>
      </c>
      <c r="G10" s="26">
        <v>3</v>
      </c>
    </row>
    <row r="11" spans="2:7">
      <c r="B11" s="26" t="s">
        <v>60</v>
      </c>
      <c r="C11" s="27">
        <f>E11+E15</f>
        <v>28.1</v>
      </c>
      <c r="D11" s="27" t="s">
        <v>136</v>
      </c>
      <c r="E11" s="27">
        <f>G11+G12+G13+G14</f>
        <v>12.77</v>
      </c>
      <c r="F11" s="28" t="s">
        <v>137</v>
      </c>
      <c r="G11" s="26">
        <v>3.66</v>
      </c>
    </row>
    <row r="12" spans="2:7">
      <c r="B12" s="26"/>
      <c r="C12" s="27"/>
      <c r="D12" s="27"/>
      <c r="E12" s="27"/>
      <c r="F12" s="28" t="s">
        <v>138</v>
      </c>
      <c r="G12" s="26">
        <v>4.11</v>
      </c>
    </row>
    <row r="13" ht="24" spans="2:7">
      <c r="B13" s="26"/>
      <c r="C13" s="27"/>
      <c r="D13" s="27"/>
      <c r="E13" s="27"/>
      <c r="F13" s="28" t="s">
        <v>139</v>
      </c>
      <c r="G13" s="26">
        <v>2</v>
      </c>
    </row>
    <row r="14" ht="37.5" customHeight="1" spans="2:7">
      <c r="B14" s="26"/>
      <c r="C14" s="27"/>
      <c r="D14" s="27"/>
      <c r="E14" s="27"/>
      <c r="F14" s="28" t="s">
        <v>140</v>
      </c>
      <c r="G14" s="26">
        <v>3</v>
      </c>
    </row>
    <row r="15" ht="24" spans="2:7">
      <c r="B15" s="26"/>
      <c r="C15" s="27"/>
      <c r="D15" s="27" t="s">
        <v>141</v>
      </c>
      <c r="E15" s="27">
        <f>G15+G16+G17+G18+G19</f>
        <v>15.33</v>
      </c>
      <c r="F15" s="28" t="s">
        <v>142</v>
      </c>
      <c r="G15" s="26">
        <v>2.33</v>
      </c>
    </row>
    <row r="16" ht="24" spans="2:7">
      <c r="B16" s="26"/>
      <c r="C16" s="27"/>
      <c r="D16" s="27"/>
      <c r="E16" s="27"/>
      <c r="F16" s="28" t="s">
        <v>143</v>
      </c>
      <c r="G16" s="26">
        <v>3</v>
      </c>
    </row>
    <row r="17" spans="2:7">
      <c r="B17" s="26"/>
      <c r="C17" s="27"/>
      <c r="D17" s="27"/>
      <c r="E17" s="27"/>
      <c r="F17" s="28" t="s">
        <v>144</v>
      </c>
      <c r="G17" s="26">
        <v>5</v>
      </c>
    </row>
    <row r="18" ht="24" spans="2:7">
      <c r="B18" s="26"/>
      <c r="C18" s="27"/>
      <c r="D18" s="27"/>
      <c r="E18" s="27"/>
      <c r="F18" s="28" t="s">
        <v>145</v>
      </c>
      <c r="G18" s="26">
        <v>0</v>
      </c>
    </row>
    <row r="19" ht="15" customHeight="1" spans="2:7">
      <c r="B19" s="26"/>
      <c r="C19" s="27"/>
      <c r="D19" s="27"/>
      <c r="E19" s="27"/>
      <c r="F19" s="28" t="s">
        <v>146</v>
      </c>
      <c r="G19" s="26">
        <v>5</v>
      </c>
    </row>
    <row r="20" ht="24" spans="2:7">
      <c r="B20" s="26" t="s">
        <v>106</v>
      </c>
      <c r="C20" s="26">
        <f>E20+E23+E27</f>
        <v>29.08</v>
      </c>
      <c r="D20" s="27" t="s">
        <v>107</v>
      </c>
      <c r="E20" s="26">
        <f>G20+G21+G22</f>
        <v>10</v>
      </c>
      <c r="F20" s="28" t="s">
        <v>147</v>
      </c>
      <c r="G20" s="27">
        <v>3</v>
      </c>
    </row>
    <row r="21" spans="2:7">
      <c r="B21" s="26"/>
      <c r="C21" s="26"/>
      <c r="D21" s="27"/>
      <c r="E21" s="26"/>
      <c r="F21" s="28" t="s">
        <v>148</v>
      </c>
      <c r="G21" s="27">
        <v>4</v>
      </c>
    </row>
    <row r="22" ht="25.5" customHeight="1" spans="2:7">
      <c r="B22" s="26"/>
      <c r="C22" s="26"/>
      <c r="D22" s="27"/>
      <c r="E22" s="26"/>
      <c r="F22" s="28" t="s">
        <v>149</v>
      </c>
      <c r="G22" s="27">
        <v>3</v>
      </c>
    </row>
    <row r="23" ht="36" spans="2:7">
      <c r="B23" s="26"/>
      <c r="C23" s="26"/>
      <c r="D23" s="27" t="s">
        <v>112</v>
      </c>
      <c r="E23" s="26">
        <f>G23+G24+G25+G26</f>
        <v>14.36</v>
      </c>
      <c r="F23" s="28" t="s">
        <v>150</v>
      </c>
      <c r="G23" s="26">
        <v>4.82</v>
      </c>
    </row>
    <row r="24" ht="24" spans="2:7">
      <c r="B24" s="26"/>
      <c r="C24" s="26"/>
      <c r="D24" s="27"/>
      <c r="E24" s="26"/>
      <c r="F24" s="28" t="s">
        <v>151</v>
      </c>
      <c r="G24" s="26">
        <v>5</v>
      </c>
    </row>
    <row r="25" ht="24" spans="2:7">
      <c r="B25" s="26"/>
      <c r="C25" s="26"/>
      <c r="D25" s="27"/>
      <c r="E25" s="26"/>
      <c r="F25" s="28" t="s">
        <v>152</v>
      </c>
      <c r="G25" s="26">
        <v>2</v>
      </c>
    </row>
    <row r="26" ht="25.5" customHeight="1" spans="2:7">
      <c r="B26" s="26"/>
      <c r="C26" s="26"/>
      <c r="D26" s="27"/>
      <c r="E26" s="26"/>
      <c r="F26" s="28" t="s">
        <v>153</v>
      </c>
      <c r="G26" s="26">
        <v>2.54</v>
      </c>
    </row>
    <row r="27" ht="24" spans="2:7">
      <c r="B27" s="26"/>
      <c r="C27" s="26"/>
      <c r="D27" s="27" t="s">
        <v>154</v>
      </c>
      <c r="E27" s="29">
        <f>G27+G28</f>
        <v>4.72</v>
      </c>
      <c r="F27" s="28" t="s">
        <v>155</v>
      </c>
      <c r="G27" s="26">
        <v>1.87</v>
      </c>
    </row>
    <row r="28" ht="24" spans="2:7">
      <c r="B28" s="26"/>
      <c r="C28" s="26"/>
      <c r="D28" s="27"/>
      <c r="E28" s="29"/>
      <c r="F28" s="28" t="s">
        <v>156</v>
      </c>
      <c r="G28" s="26">
        <v>2.85</v>
      </c>
    </row>
    <row r="29" spans="2:7">
      <c r="B29" s="26" t="s">
        <v>122</v>
      </c>
      <c r="C29" s="26">
        <f>C3+C11+C20</f>
        <v>83.67</v>
      </c>
      <c r="D29" s="27"/>
      <c r="E29" s="26">
        <f>SUM(E3:E28)</f>
        <v>83.67</v>
      </c>
      <c r="F29" s="27"/>
      <c r="G29" s="26">
        <f>SUM(G3:G28)</f>
        <v>83.67</v>
      </c>
    </row>
  </sheetData>
  <mergeCells count="20">
    <mergeCell ref="B3:B10"/>
    <mergeCell ref="B11:B19"/>
    <mergeCell ref="B20:B28"/>
    <mergeCell ref="C3:C10"/>
    <mergeCell ref="C11:C19"/>
    <mergeCell ref="C20:C28"/>
    <mergeCell ref="D5:D8"/>
    <mergeCell ref="D9:D10"/>
    <mergeCell ref="D11:D14"/>
    <mergeCell ref="D15:D19"/>
    <mergeCell ref="D20:D22"/>
    <mergeCell ref="D23:D26"/>
    <mergeCell ref="D27:D28"/>
    <mergeCell ref="E5:E8"/>
    <mergeCell ref="E9:E10"/>
    <mergeCell ref="E11:E14"/>
    <mergeCell ref="E15:E19"/>
    <mergeCell ref="E20:E22"/>
    <mergeCell ref="E23:E26"/>
    <mergeCell ref="E27:E2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C4" workbookViewId="0">
      <selection activeCell="D28" sqref="D28"/>
    </sheetView>
  </sheetViews>
  <sheetFormatPr defaultColWidth="9" defaultRowHeight="13.5"/>
  <cols>
    <col min="1" max="1" width="12.25" style="1" customWidth="1"/>
    <col min="2" max="2" width="4.875" customWidth="1"/>
    <col min="3" max="3" width="44.125" customWidth="1"/>
    <col min="4" max="4" width="8.625" customWidth="1"/>
    <col min="6" max="6" width="4.875" customWidth="1"/>
    <col min="7" max="7" width="42.25" customWidth="1"/>
    <col min="8" max="8" width="8.25" customWidth="1"/>
    <col min="9" max="9" width="7.75" customWidth="1"/>
    <col min="10" max="11" width="9.125" customWidth="1"/>
    <col min="12" max="12" width="5.375" customWidth="1"/>
    <col min="13" max="13" width="7.375" customWidth="1"/>
  </cols>
  <sheetData>
    <row r="1" customHeight="1"/>
    <row r="2" customHeight="1"/>
    <row r="3" ht="21.75" customHeight="1" spans="2:11">
      <c r="B3" s="2" t="s">
        <v>157</v>
      </c>
      <c r="C3" s="2"/>
      <c r="D3" s="2"/>
      <c r="F3" s="3" t="s">
        <v>157</v>
      </c>
      <c r="G3" s="3"/>
      <c r="H3" s="3"/>
      <c r="I3" s="3"/>
      <c r="J3" s="3"/>
      <c r="K3" s="3"/>
    </row>
    <row r="4" ht="15" customHeight="1" spans="1:11">
      <c r="A4" s="4" t="s">
        <v>158</v>
      </c>
      <c r="B4" s="5" t="s">
        <v>159</v>
      </c>
      <c r="C4" s="6" t="s">
        <v>160</v>
      </c>
      <c r="D4" s="6" t="s">
        <v>161</v>
      </c>
      <c r="F4" s="5" t="s">
        <v>159</v>
      </c>
      <c r="G4" s="6" t="s">
        <v>160</v>
      </c>
      <c r="H4" s="7" t="s">
        <v>161</v>
      </c>
      <c r="I4" s="7"/>
      <c r="J4" s="6"/>
      <c r="K4" s="17"/>
    </row>
    <row r="5" ht="14.25" spans="1:13">
      <c r="A5" s="4"/>
      <c r="B5" s="8">
        <f t="shared" ref="B5:B19" si="0">ROW()-4</f>
        <v>1</v>
      </c>
      <c r="C5" s="9" t="s">
        <v>162</v>
      </c>
      <c r="D5" s="10">
        <f>H5</f>
        <v>20000</v>
      </c>
      <c r="F5" s="8">
        <f t="shared" ref="F5:F18" si="1">ROW()-4</f>
        <v>1</v>
      </c>
      <c r="G5" s="11" t="s">
        <v>162</v>
      </c>
      <c r="H5" s="12">
        <v>20000</v>
      </c>
      <c r="I5" s="12"/>
      <c r="J5" s="14"/>
      <c r="K5" s="18"/>
      <c r="L5" s="19" t="s">
        <v>163</v>
      </c>
      <c r="M5" s="20" t="s">
        <v>164</v>
      </c>
    </row>
    <row r="6" ht="14.25" spans="1:13">
      <c r="A6" s="4"/>
      <c r="B6" s="8">
        <f t="shared" si="0"/>
        <v>2</v>
      </c>
      <c r="C6" s="13" t="s">
        <v>165</v>
      </c>
      <c r="D6" s="10">
        <f>J7</f>
        <v>2000</v>
      </c>
      <c r="F6" s="8">
        <f t="shared" si="1"/>
        <v>2</v>
      </c>
      <c r="G6" s="11" t="s">
        <v>163</v>
      </c>
      <c r="H6" s="11" t="s">
        <v>166</v>
      </c>
      <c r="I6" s="11" t="s">
        <v>167</v>
      </c>
      <c r="J6" s="6" t="s">
        <v>168</v>
      </c>
      <c r="K6" s="17"/>
      <c r="L6" s="20">
        <v>2018</v>
      </c>
      <c r="M6" s="21" t="e">
        <f>#REF!</f>
        <v>#REF!</v>
      </c>
    </row>
    <row r="7" ht="14.25" spans="1:13">
      <c r="A7" s="4"/>
      <c r="B7" s="8">
        <f t="shared" si="0"/>
        <v>3</v>
      </c>
      <c r="C7" s="13" t="s">
        <v>169</v>
      </c>
      <c r="D7" s="11">
        <f>H9+I9+J9</f>
        <v>323</v>
      </c>
      <c r="F7" s="8">
        <f t="shared" si="1"/>
        <v>3</v>
      </c>
      <c r="G7" s="11" t="s">
        <v>165</v>
      </c>
      <c r="H7" s="14">
        <v>2000</v>
      </c>
      <c r="I7" s="14">
        <v>2000</v>
      </c>
      <c r="J7" s="14">
        <v>2000</v>
      </c>
      <c r="K7" s="18"/>
      <c r="L7" s="20">
        <v>2019</v>
      </c>
      <c r="M7" s="21" t="e">
        <f>#REF!</f>
        <v>#REF!</v>
      </c>
    </row>
    <row r="8" ht="14.25" spans="1:13">
      <c r="A8" s="4"/>
      <c r="B8" s="8">
        <f t="shared" si="0"/>
        <v>4</v>
      </c>
      <c r="C8" s="13" t="s">
        <v>170</v>
      </c>
      <c r="D8" s="11">
        <f>H11+I11+J11</f>
        <v>156</v>
      </c>
      <c r="F8" s="8">
        <f t="shared" si="1"/>
        <v>4</v>
      </c>
      <c r="G8" s="11" t="s">
        <v>171</v>
      </c>
      <c r="H8" s="11">
        <v>223</v>
      </c>
      <c r="I8" s="11">
        <v>333</v>
      </c>
      <c r="J8" s="11">
        <v>464</v>
      </c>
      <c r="K8" s="17"/>
      <c r="L8" s="20">
        <v>2020</v>
      </c>
      <c r="M8" s="21" t="e">
        <f>#REF!</f>
        <v>#REF!</v>
      </c>
    </row>
    <row r="9" ht="14.25" spans="1:11">
      <c r="A9" s="4"/>
      <c r="B9" s="8">
        <f t="shared" si="0"/>
        <v>5</v>
      </c>
      <c r="C9" s="13" t="s">
        <v>172</v>
      </c>
      <c r="D9" s="10">
        <f>H13+I13+J13</f>
        <v>15015.9</v>
      </c>
      <c r="F9" s="8">
        <f t="shared" si="1"/>
        <v>5</v>
      </c>
      <c r="G9" s="11" t="s">
        <v>173</v>
      </c>
      <c r="H9" s="11">
        <v>66</v>
      </c>
      <c r="I9" s="11">
        <v>107</v>
      </c>
      <c r="J9" s="11">
        <v>150</v>
      </c>
      <c r="K9" s="17"/>
    </row>
    <row r="10" ht="14.25" spans="1:11">
      <c r="A10" s="4"/>
      <c r="B10" s="8">
        <f t="shared" si="0"/>
        <v>6</v>
      </c>
      <c r="C10" s="13" t="s">
        <v>174</v>
      </c>
      <c r="D10" s="10">
        <f>H15+I15+J15</f>
        <v>11563</v>
      </c>
      <c r="F10" s="8">
        <f t="shared" si="1"/>
        <v>6</v>
      </c>
      <c r="G10" s="11" t="s">
        <v>175</v>
      </c>
      <c r="H10" s="15">
        <f>ROUND(IF(H8=0,0,H9/H8),4)</f>
        <v>0.296</v>
      </c>
      <c r="I10" s="15">
        <f>ROUND(IF(I8=0,0,I9/I8),4)</f>
        <v>0.3213</v>
      </c>
      <c r="J10" s="15">
        <f>ROUND(IF(J8=0,0,J9/J8),4)</f>
        <v>0.3233</v>
      </c>
      <c r="K10" s="22"/>
    </row>
    <row r="11" ht="14.25" spans="1:11">
      <c r="A11" s="4"/>
      <c r="B11" s="8">
        <f t="shared" si="0"/>
        <v>7</v>
      </c>
      <c r="C11" s="13" t="s">
        <v>176</v>
      </c>
      <c r="D11" s="13">
        <f>IF(H11=0,0,H31)+IF(I11=0,0,I31)+IF(J11=0,0,J31)</f>
        <v>5</v>
      </c>
      <c r="F11" s="8">
        <f t="shared" si="1"/>
        <v>7</v>
      </c>
      <c r="G11" s="11" t="s">
        <v>177</v>
      </c>
      <c r="H11" s="11">
        <v>15</v>
      </c>
      <c r="I11" s="11">
        <v>50</v>
      </c>
      <c r="J11" s="11">
        <v>91</v>
      </c>
      <c r="K11" s="17"/>
    </row>
    <row r="12" ht="14.25" spans="1:11">
      <c r="A12" s="4"/>
      <c r="B12" s="8">
        <f t="shared" si="0"/>
        <v>8</v>
      </c>
      <c r="C12" s="13" t="s">
        <v>178</v>
      </c>
      <c r="D12" s="15" t="e">
        <f>ROUND($M$6*H10+$M$7*I10+$M$8*J10,4)</f>
        <v>#REF!</v>
      </c>
      <c r="F12" s="8">
        <f t="shared" si="1"/>
        <v>8</v>
      </c>
      <c r="G12" s="11" t="s">
        <v>179</v>
      </c>
      <c r="H12" s="15">
        <f>ROUND(IF(H9=0,0,H11/H9),4)</f>
        <v>0.2273</v>
      </c>
      <c r="I12" s="15">
        <f>ROUND(IF(I9=0,0,I11/I9),4)</f>
        <v>0.4673</v>
      </c>
      <c r="J12" s="15">
        <f>ROUND(IF(J9=0,0,J11/J9),4)</f>
        <v>0.6067</v>
      </c>
      <c r="K12" s="22"/>
    </row>
    <row r="13" ht="14.25" spans="1:11">
      <c r="A13" s="4"/>
      <c r="B13" s="8">
        <f t="shared" si="0"/>
        <v>9</v>
      </c>
      <c r="C13" s="13" t="s">
        <v>180</v>
      </c>
      <c r="D13" s="15" t="e">
        <f>ROUND($M$6*H12+$M$7*I12+$M$8*J12,4)</f>
        <v>#REF!</v>
      </c>
      <c r="F13" s="8">
        <f t="shared" si="1"/>
        <v>9</v>
      </c>
      <c r="G13" s="11" t="s">
        <v>181</v>
      </c>
      <c r="H13" s="14">
        <v>940</v>
      </c>
      <c r="I13" s="10">
        <v>4260</v>
      </c>
      <c r="J13" s="10">
        <v>9815.9</v>
      </c>
      <c r="K13" s="23"/>
    </row>
    <row r="14" ht="14.25" spans="1:11">
      <c r="A14" s="4"/>
      <c r="B14" s="8">
        <f t="shared" si="0"/>
        <v>10</v>
      </c>
      <c r="C14" s="13" t="s">
        <v>182</v>
      </c>
      <c r="D14" s="10" t="e">
        <f>ROUND($M$6*H14+$M$7*I14+$M$8*J14,2)</f>
        <v>#REF!</v>
      </c>
      <c r="F14" s="8">
        <f t="shared" si="1"/>
        <v>10</v>
      </c>
      <c r="G14" s="11" t="s">
        <v>142</v>
      </c>
      <c r="H14" s="11">
        <f>ROUND(IF(H7=0,0,H13/H7),2)</f>
        <v>0.47</v>
      </c>
      <c r="I14" s="11">
        <f>ROUND(IF(I7=0,0,I13/I7),2)</f>
        <v>2.13</v>
      </c>
      <c r="J14" s="11">
        <f>ROUND(IF(J7=0,0,J13/J7),2)</f>
        <v>4.91</v>
      </c>
      <c r="K14" s="17"/>
    </row>
    <row r="15" ht="14.25" spans="1:11">
      <c r="A15" s="4"/>
      <c r="B15" s="8">
        <f t="shared" si="0"/>
        <v>11</v>
      </c>
      <c r="C15" s="13" t="s">
        <v>183</v>
      </c>
      <c r="D15" s="10" t="e">
        <f>ROUND($M$6*H16+$M$7*I16+$M$8*J16,2)</f>
        <v>#REF!</v>
      </c>
      <c r="F15" s="8">
        <f t="shared" si="1"/>
        <v>11</v>
      </c>
      <c r="G15" s="11" t="s">
        <v>184</v>
      </c>
      <c r="H15" s="14">
        <v>350</v>
      </c>
      <c r="I15" s="10">
        <v>3479</v>
      </c>
      <c r="J15" s="10">
        <v>7734</v>
      </c>
      <c r="K15" s="23"/>
    </row>
    <row r="16" ht="14.25" spans="1:11">
      <c r="A16" s="4"/>
      <c r="B16" s="8">
        <f t="shared" si="0"/>
        <v>12</v>
      </c>
      <c r="C16" s="13" t="s">
        <v>185</v>
      </c>
      <c r="D16" s="15" t="e">
        <f t="shared" ref="D16:D21" si="2">ROUND($M$6*H25+$M$7*I25+$M$8*J25,4)</f>
        <v>#REF!</v>
      </c>
      <c r="F16" s="8">
        <f t="shared" si="1"/>
        <v>12</v>
      </c>
      <c r="G16" s="11" t="s">
        <v>143</v>
      </c>
      <c r="H16" s="11">
        <f>ROUND(IF(H13=0,0,H15/H13),2)</f>
        <v>0.37</v>
      </c>
      <c r="I16" s="11">
        <f>ROUND(IF(I13=0,0,I15/I13),2)</f>
        <v>0.82</v>
      </c>
      <c r="J16" s="11">
        <f>ROUND(IF(J13=0,0,J15/J13),2)</f>
        <v>0.79</v>
      </c>
      <c r="K16" s="17"/>
    </row>
    <row r="17" ht="14.25" spans="1:11">
      <c r="A17" s="4"/>
      <c r="B17" s="8">
        <f t="shared" si="0"/>
        <v>13</v>
      </c>
      <c r="C17" s="13" t="s">
        <v>186</v>
      </c>
      <c r="D17" s="15" t="e">
        <f t="shared" si="2"/>
        <v>#REF!</v>
      </c>
      <c r="F17" s="8">
        <f t="shared" si="1"/>
        <v>13</v>
      </c>
      <c r="G17" s="11" t="s">
        <v>187</v>
      </c>
      <c r="H17" s="11">
        <v>0</v>
      </c>
      <c r="I17" s="11">
        <v>0</v>
      </c>
      <c r="J17" s="11">
        <v>2</v>
      </c>
      <c r="K17" s="22"/>
    </row>
    <row r="18" ht="14.25" spans="1:11">
      <c r="A18" s="4"/>
      <c r="B18" s="8">
        <f t="shared" si="0"/>
        <v>14</v>
      </c>
      <c r="C18" s="13" t="s">
        <v>188</v>
      </c>
      <c r="D18" s="15" t="e">
        <f t="shared" si="2"/>
        <v>#REF!</v>
      </c>
      <c r="F18" s="8">
        <f t="shared" si="1"/>
        <v>14</v>
      </c>
      <c r="G18" s="11" t="s">
        <v>189</v>
      </c>
      <c r="H18" s="15">
        <f t="shared" ref="H18:J18" si="3">ROUND(IF(H11=0,0,H17/H11),4)</f>
        <v>0</v>
      </c>
      <c r="I18" s="15">
        <f t="shared" si="3"/>
        <v>0</v>
      </c>
      <c r="J18" s="15">
        <f t="shared" si="3"/>
        <v>0.022</v>
      </c>
      <c r="K18" s="22"/>
    </row>
    <row r="19" ht="14.25" spans="1:11">
      <c r="A19" s="4"/>
      <c r="B19" s="8">
        <f t="shared" si="0"/>
        <v>15</v>
      </c>
      <c r="C19" s="13" t="s">
        <v>190</v>
      </c>
      <c r="D19" s="15" t="e">
        <f t="shared" si="2"/>
        <v>#REF!</v>
      </c>
      <c r="F19" s="8">
        <f t="shared" ref="F19:F28" si="4">ROW()-4</f>
        <v>15</v>
      </c>
      <c r="G19" s="11" t="s">
        <v>191</v>
      </c>
      <c r="H19" s="11">
        <v>0</v>
      </c>
      <c r="I19" s="11">
        <v>0</v>
      </c>
      <c r="J19" s="11">
        <v>210</v>
      </c>
      <c r="K19" s="22"/>
    </row>
    <row r="20" ht="14.25" spans="1:11">
      <c r="A20" s="4"/>
      <c r="B20" s="8">
        <f t="shared" ref="B20:B28" si="5">ROW()-4</f>
        <v>16</v>
      </c>
      <c r="C20" s="13" t="s">
        <v>192</v>
      </c>
      <c r="D20" s="15" t="e">
        <f t="shared" si="2"/>
        <v>#REF!</v>
      </c>
      <c r="F20" s="8">
        <f t="shared" si="4"/>
        <v>16</v>
      </c>
      <c r="G20" s="11" t="s">
        <v>193</v>
      </c>
      <c r="H20" s="15">
        <f t="shared" ref="H20:J20" si="6">ROUND(IF(H13=0,0,H19/H13),4)</f>
        <v>0</v>
      </c>
      <c r="I20" s="15">
        <f t="shared" si="6"/>
        <v>0</v>
      </c>
      <c r="J20" s="15">
        <f t="shared" si="6"/>
        <v>0.0214</v>
      </c>
      <c r="K20" s="22"/>
    </row>
    <row r="21" ht="14.25" spans="1:11">
      <c r="A21" s="4"/>
      <c r="B21" s="8">
        <f t="shared" si="5"/>
        <v>17</v>
      </c>
      <c r="C21" s="13" t="s">
        <v>194</v>
      </c>
      <c r="D21" s="15" t="e">
        <f t="shared" si="2"/>
        <v>#REF!</v>
      </c>
      <c r="F21" s="8">
        <f t="shared" si="4"/>
        <v>17</v>
      </c>
      <c r="G21" s="11" t="s">
        <v>195</v>
      </c>
      <c r="H21" s="11">
        <v>0</v>
      </c>
      <c r="I21" s="11">
        <v>0</v>
      </c>
      <c r="J21" s="11">
        <v>0</v>
      </c>
      <c r="K21" s="22"/>
    </row>
    <row r="22" ht="15" customHeight="1" spans="1:11">
      <c r="A22" s="4"/>
      <c r="B22" s="8">
        <f t="shared" si="5"/>
        <v>18</v>
      </c>
      <c r="C22" s="13" t="s">
        <v>196</v>
      </c>
      <c r="D22" s="15">
        <f>H32</f>
        <v>0.867647058823529</v>
      </c>
      <c r="F22" s="8">
        <f t="shared" si="4"/>
        <v>18</v>
      </c>
      <c r="G22" s="11" t="s">
        <v>197</v>
      </c>
      <c r="H22" s="15">
        <f t="shared" ref="H22:J22" si="7">ROUND(IF(H19=0,0,H21/H19),4)</f>
        <v>0</v>
      </c>
      <c r="I22" s="15">
        <f t="shared" si="7"/>
        <v>0</v>
      </c>
      <c r="J22" s="15">
        <f t="shared" si="7"/>
        <v>0</v>
      </c>
      <c r="K22" s="22"/>
    </row>
    <row r="23" ht="15" customHeight="1" spans="1:11">
      <c r="A23" s="4"/>
      <c r="B23" s="8">
        <f t="shared" si="5"/>
        <v>19</v>
      </c>
      <c r="C23" s="13" t="s">
        <v>198</v>
      </c>
      <c r="D23" s="15">
        <f t="shared" ref="D23:D28" si="8">H33</f>
        <v>0.845588235294118</v>
      </c>
      <c r="F23" s="8">
        <f t="shared" si="4"/>
        <v>19</v>
      </c>
      <c r="G23" s="11" t="s">
        <v>199</v>
      </c>
      <c r="H23" s="11">
        <v>0</v>
      </c>
      <c r="I23" s="11">
        <v>0</v>
      </c>
      <c r="J23" s="11">
        <v>0</v>
      </c>
      <c r="K23" s="17"/>
    </row>
    <row r="24" ht="15" customHeight="1" spans="2:11">
      <c r="B24" s="8">
        <f t="shared" si="5"/>
        <v>20</v>
      </c>
      <c r="C24" s="13" t="s">
        <v>200</v>
      </c>
      <c r="D24" s="15">
        <f t="shared" si="8"/>
        <v>0.852941176470588</v>
      </c>
      <c r="F24" s="8">
        <f t="shared" si="4"/>
        <v>20</v>
      </c>
      <c r="G24" s="11" t="s">
        <v>201</v>
      </c>
      <c r="H24" s="15">
        <f t="shared" ref="H24:J24" si="9">ROUND(IF(H13=0,0,H23/H13),4)</f>
        <v>0</v>
      </c>
      <c r="I24" s="15">
        <f t="shared" si="9"/>
        <v>0</v>
      </c>
      <c r="J24" s="15">
        <f t="shared" si="9"/>
        <v>0</v>
      </c>
      <c r="K24" s="22"/>
    </row>
    <row r="25" ht="15" customHeight="1" spans="1:11">
      <c r="A25" s="4" t="s">
        <v>202</v>
      </c>
      <c r="B25" s="8">
        <f t="shared" si="5"/>
        <v>21</v>
      </c>
      <c r="C25" s="13" t="s">
        <v>203</v>
      </c>
      <c r="D25" s="15">
        <f t="shared" si="8"/>
        <v>0.830882352941177</v>
      </c>
      <c r="F25" s="8">
        <f t="shared" si="4"/>
        <v>21</v>
      </c>
      <c r="G25" s="11" t="s">
        <v>204</v>
      </c>
      <c r="H25" s="15">
        <v>1.69230769230769</v>
      </c>
      <c r="I25" s="15">
        <v>0.169491525423729</v>
      </c>
      <c r="J25" s="15">
        <v>0.666666666666667</v>
      </c>
      <c r="K25" s="22"/>
    </row>
    <row r="26" ht="15" customHeight="1" spans="1:11">
      <c r="A26" s="4"/>
      <c r="B26" s="8">
        <f t="shared" si="5"/>
        <v>22</v>
      </c>
      <c r="C26" s="13" t="s">
        <v>205</v>
      </c>
      <c r="D26" s="15">
        <f t="shared" si="8"/>
        <v>0.867647058823529</v>
      </c>
      <c r="F26" s="8">
        <f t="shared" si="4"/>
        <v>22</v>
      </c>
      <c r="G26" s="11" t="s">
        <v>206</v>
      </c>
      <c r="H26" s="15">
        <v>0.0208175427499235</v>
      </c>
      <c r="I26" s="15">
        <v>0.159494435751635</v>
      </c>
      <c r="J26" s="15">
        <v>0.328066356381208</v>
      </c>
      <c r="K26" s="22"/>
    </row>
    <row r="27" ht="15" customHeight="1" spans="1:11">
      <c r="A27" s="4"/>
      <c r="B27" s="8">
        <f t="shared" si="5"/>
        <v>23</v>
      </c>
      <c r="C27" s="13" t="s">
        <v>207</v>
      </c>
      <c r="D27" s="15">
        <f t="shared" si="8"/>
        <v>0.860294117647059</v>
      </c>
      <c r="F27" s="8">
        <f t="shared" si="4"/>
        <v>23</v>
      </c>
      <c r="G27" s="11" t="s">
        <v>208</v>
      </c>
      <c r="H27" s="15">
        <v>-0.147067381550701</v>
      </c>
      <c r="I27" s="15">
        <v>0.490447359291625</v>
      </c>
      <c r="J27" s="15">
        <v>0.316314157534675</v>
      </c>
      <c r="K27" s="22"/>
    </row>
    <row r="28" ht="15" customHeight="1" spans="1:11">
      <c r="A28" s="4"/>
      <c r="B28" s="8">
        <f t="shared" si="5"/>
        <v>24</v>
      </c>
      <c r="C28" s="13" t="s">
        <v>209</v>
      </c>
      <c r="D28" s="15">
        <f t="shared" si="8"/>
        <v>0.838235294117647</v>
      </c>
      <c r="F28" s="8">
        <f t="shared" si="4"/>
        <v>24</v>
      </c>
      <c r="G28" s="11" t="s">
        <v>210</v>
      </c>
      <c r="H28" s="15">
        <v>-0.0205877820583378</v>
      </c>
      <c r="I28" s="15">
        <v>0.371872120224002</v>
      </c>
      <c r="J28" s="15">
        <v>-0.0200294209567741</v>
      </c>
      <c r="K28" s="22"/>
    </row>
    <row r="29" ht="15" customHeight="1" spans="6:11">
      <c r="F29" s="8">
        <f t="shared" ref="F29:F38" si="10">ROW()-4</f>
        <v>25</v>
      </c>
      <c r="G29" s="11" t="s">
        <v>211</v>
      </c>
      <c r="H29" s="15">
        <v>-0.19811320754717</v>
      </c>
      <c r="I29" s="15">
        <v>0.0350877192982456</v>
      </c>
      <c r="J29" s="15">
        <v>0.0768772348033373</v>
      </c>
      <c r="K29" s="22"/>
    </row>
    <row r="30" ht="15" customHeight="1" spans="6:11">
      <c r="F30" s="8">
        <f t="shared" si="10"/>
        <v>26</v>
      </c>
      <c r="G30" s="11" t="s">
        <v>212</v>
      </c>
      <c r="H30" s="15">
        <v>0.140084092715909</v>
      </c>
      <c r="I30" s="15">
        <v>0.0771233962448136</v>
      </c>
      <c r="J30" s="15">
        <v>0.100997065975188</v>
      </c>
      <c r="K30" s="22"/>
    </row>
    <row r="31" ht="14.25" spans="6:10">
      <c r="F31" s="8">
        <f t="shared" si="10"/>
        <v>27</v>
      </c>
      <c r="G31" s="11" t="s">
        <v>213</v>
      </c>
      <c r="H31" s="11">
        <v>0</v>
      </c>
      <c r="I31" s="11">
        <v>4</v>
      </c>
      <c r="J31" s="11">
        <v>1</v>
      </c>
    </row>
    <row r="32" ht="14.25" spans="6:10">
      <c r="F32" s="8">
        <f t="shared" si="10"/>
        <v>28</v>
      </c>
      <c r="G32" s="13" t="s">
        <v>196</v>
      </c>
      <c r="H32" s="16">
        <v>0.867647058823529</v>
      </c>
      <c r="I32" s="16"/>
      <c r="J32" s="15"/>
    </row>
    <row r="33" ht="14.25" spans="6:10">
      <c r="F33" s="8">
        <f t="shared" si="10"/>
        <v>29</v>
      </c>
      <c r="G33" s="13" t="s">
        <v>198</v>
      </c>
      <c r="H33" s="16">
        <v>0.845588235294118</v>
      </c>
      <c r="I33" s="16"/>
      <c r="J33" s="15"/>
    </row>
    <row r="34" ht="14.25" spans="6:10">
      <c r="F34" s="8">
        <f t="shared" si="10"/>
        <v>30</v>
      </c>
      <c r="G34" s="13" t="s">
        <v>200</v>
      </c>
      <c r="H34" s="16">
        <v>0.852941176470588</v>
      </c>
      <c r="I34" s="16"/>
      <c r="J34" s="15"/>
    </row>
    <row r="35" ht="14.25" spans="6:10">
      <c r="F35" s="8">
        <f t="shared" si="10"/>
        <v>31</v>
      </c>
      <c r="G35" s="13" t="s">
        <v>203</v>
      </c>
      <c r="H35" s="16">
        <v>0.830882352941177</v>
      </c>
      <c r="I35" s="16"/>
      <c r="J35" s="15"/>
    </row>
    <row r="36" ht="14.25" spans="6:10">
      <c r="F36" s="8">
        <f t="shared" si="10"/>
        <v>32</v>
      </c>
      <c r="G36" s="13" t="s">
        <v>205</v>
      </c>
      <c r="H36" s="16">
        <v>0.867647058823529</v>
      </c>
      <c r="I36" s="16"/>
      <c r="J36" s="15"/>
    </row>
    <row r="37" ht="14.25" spans="6:10">
      <c r="F37" s="8">
        <f t="shared" si="10"/>
        <v>33</v>
      </c>
      <c r="G37" s="13" t="s">
        <v>207</v>
      </c>
      <c r="H37" s="16">
        <v>0.860294117647059</v>
      </c>
      <c r="I37" s="16"/>
      <c r="J37" s="15"/>
    </row>
    <row r="38" ht="14.25" spans="6:10">
      <c r="F38" s="8">
        <f t="shared" si="10"/>
        <v>34</v>
      </c>
      <c r="G38" s="13" t="s">
        <v>209</v>
      </c>
      <c r="H38" s="16">
        <v>0.838235294117647</v>
      </c>
      <c r="I38" s="16"/>
      <c r="J38" s="15"/>
    </row>
  </sheetData>
  <mergeCells count="13">
    <mergeCell ref="B3:D3"/>
    <mergeCell ref="F3:J3"/>
    <mergeCell ref="H4:J4"/>
    <mergeCell ref="H5:J5"/>
    <mergeCell ref="H32:J32"/>
    <mergeCell ref="H33:J33"/>
    <mergeCell ref="H34:J34"/>
    <mergeCell ref="H35:J35"/>
    <mergeCell ref="H36:J36"/>
    <mergeCell ref="H37:J37"/>
    <mergeCell ref="H38:J38"/>
    <mergeCell ref="A4:A23"/>
    <mergeCell ref="A25:A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项目指标体系表-应急广播</vt:lpstr>
      <vt:lpstr>Sheet1</vt:lpstr>
      <vt:lpstr>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WPS_1728624430</cp:lastModifiedBy>
  <dcterms:created xsi:type="dcterms:W3CDTF">2021-11-11T02:44:00Z</dcterms:created>
  <cp:lastPrinted>2024-12-20T03:24:00Z</cp:lastPrinted>
  <dcterms:modified xsi:type="dcterms:W3CDTF">2024-12-20T06:53:41Z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85424694602E4994BA8601424199BBBA</vt:lpwstr>
  </property>
  <property fmtid="{D5CDD505-2E9C-101B-9397-08002B2CF9AE}" pid="3" name="KSOProductBuildVer">
    <vt:lpwstr>2052-12.1.0.19302</vt:lpwstr>
  </property>
  <property fmtid="{D5CDD505-2E9C-101B-9397-08002B2CF9AE}" pid="4" name="KSOReadingLayout">
    <vt:bool>false</vt:bool>
  </property>
</Properties>
</file>